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Grunnskolar/2024/"/>
    </mc:Choice>
  </mc:AlternateContent>
  <xr:revisionPtr revIDLastSave="338" documentId="8_{BB4F67C2-09C0-4841-B6C1-7E8B59D85F3B}" xr6:coauthVersionLast="47" xr6:coauthVersionMax="47" xr10:uidLastSave="{A289BA78-96D5-4281-9775-8871D1E0FEEA}"/>
  <bookViews>
    <workbookView xWindow="-23148" yWindow="-108" windowWidth="23256" windowHeight="13176" xr2:uid="{DBB3E761-9CF7-4D26-82ED-983D1DBBD922}"/>
  </bookViews>
  <sheets>
    <sheet name="Grunnur" sheetId="1" r:id="rId1"/>
  </sheets>
  <definedNames>
    <definedName name="_xlnm._FilterDatabase" localSheetId="0" hidden="1">Grunnur!$A$1:$AD$158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D149" i="1" s="1"/>
  <c r="AA150" i="1"/>
  <c r="AA151" i="1"/>
  <c r="AA152" i="1"/>
  <c r="AA153" i="1"/>
  <c r="AA154" i="1"/>
  <c r="AA155" i="1"/>
  <c r="AA156" i="1"/>
  <c r="AA157" i="1"/>
  <c r="AA158" i="1"/>
  <c r="AA3" i="1"/>
  <c r="AA2" i="1"/>
  <c r="X151" i="1"/>
  <c r="AB150" i="1"/>
  <c r="AC150" i="1" l="1"/>
  <c r="T2" i="1"/>
  <c r="K4" i="1"/>
  <c r="J4" i="1"/>
  <c r="AD3" i="1"/>
  <c r="AD4" i="1"/>
  <c r="AD5" i="1"/>
  <c r="AD7" i="1"/>
  <c r="AD8" i="1"/>
  <c r="AD9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51" i="1"/>
  <c r="AD152" i="1"/>
  <c r="AD153" i="1"/>
  <c r="AD154" i="1"/>
  <c r="AD155" i="1"/>
  <c r="AD156" i="1"/>
  <c r="AD157" i="1"/>
  <c r="AD158" i="1"/>
  <c r="AB3" i="1"/>
  <c r="AC3" i="1"/>
  <c r="AB4" i="1"/>
  <c r="AC4" i="1"/>
  <c r="AB5" i="1"/>
  <c r="AC5" i="1"/>
  <c r="AB7" i="1"/>
  <c r="AC7" i="1"/>
  <c r="AB8" i="1"/>
  <c r="AC8" i="1"/>
  <c r="AB9" i="1"/>
  <c r="AC9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AB61" i="1"/>
  <c r="AC61" i="1"/>
  <c r="AB62" i="1"/>
  <c r="AC62" i="1"/>
  <c r="AB64" i="1"/>
  <c r="AC64" i="1"/>
  <c r="AB65" i="1"/>
  <c r="AC65" i="1"/>
  <c r="AB66" i="1"/>
  <c r="AC66" i="1"/>
  <c r="AB67" i="1"/>
  <c r="AC67" i="1"/>
  <c r="AB68" i="1"/>
  <c r="AC68" i="1"/>
  <c r="AB69" i="1"/>
  <c r="AC69" i="1"/>
  <c r="AB70" i="1"/>
  <c r="AC70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AB77" i="1"/>
  <c r="AC77" i="1"/>
  <c r="AB78" i="1"/>
  <c r="AC78" i="1"/>
  <c r="AB79" i="1"/>
  <c r="AC79" i="1"/>
  <c r="AB80" i="1"/>
  <c r="AC80" i="1"/>
  <c r="AB81" i="1"/>
  <c r="AC81" i="1"/>
  <c r="AB82" i="1"/>
  <c r="AC82" i="1"/>
  <c r="AB83" i="1"/>
  <c r="AC83" i="1"/>
  <c r="AB84" i="1"/>
  <c r="AC84" i="1"/>
  <c r="AB85" i="1"/>
  <c r="AC85" i="1"/>
  <c r="AB86" i="1"/>
  <c r="AC86" i="1"/>
  <c r="AB87" i="1"/>
  <c r="AC87" i="1"/>
  <c r="AB88" i="1"/>
  <c r="AC88" i="1"/>
  <c r="AB89" i="1"/>
  <c r="AC89" i="1"/>
  <c r="AB90" i="1"/>
  <c r="AC90" i="1"/>
  <c r="AB91" i="1"/>
  <c r="AC91" i="1"/>
  <c r="AB92" i="1"/>
  <c r="AC92" i="1"/>
  <c r="AB93" i="1"/>
  <c r="AC93" i="1"/>
  <c r="AB94" i="1"/>
  <c r="AC94" i="1"/>
  <c r="AB95" i="1"/>
  <c r="AC95" i="1"/>
  <c r="AB96" i="1"/>
  <c r="AC96" i="1"/>
  <c r="AB97" i="1"/>
  <c r="AC97" i="1"/>
  <c r="AB98" i="1"/>
  <c r="AC98" i="1"/>
  <c r="AB99" i="1"/>
  <c r="AC99" i="1"/>
  <c r="AB100" i="1"/>
  <c r="AC100" i="1"/>
  <c r="AB101" i="1"/>
  <c r="AC101" i="1"/>
  <c r="AB102" i="1"/>
  <c r="AC102" i="1"/>
  <c r="AB103" i="1"/>
  <c r="AC103" i="1"/>
  <c r="AB104" i="1"/>
  <c r="AC104" i="1"/>
  <c r="AB105" i="1"/>
  <c r="AC105" i="1"/>
  <c r="AB106" i="1"/>
  <c r="AC106" i="1"/>
  <c r="AB107" i="1"/>
  <c r="AC107" i="1"/>
  <c r="AB108" i="1"/>
  <c r="AC108" i="1"/>
  <c r="AB109" i="1"/>
  <c r="AC109" i="1"/>
  <c r="AB110" i="1"/>
  <c r="AC110" i="1"/>
  <c r="AB111" i="1"/>
  <c r="AC111" i="1"/>
  <c r="AB112" i="1"/>
  <c r="AC112" i="1"/>
  <c r="AB113" i="1"/>
  <c r="AC113" i="1"/>
  <c r="AB114" i="1"/>
  <c r="AC114" i="1"/>
  <c r="AB115" i="1"/>
  <c r="AC115" i="1"/>
  <c r="AB116" i="1"/>
  <c r="AC116" i="1"/>
  <c r="AB117" i="1"/>
  <c r="AC117" i="1"/>
  <c r="AB119" i="1"/>
  <c r="AC119" i="1"/>
  <c r="AB120" i="1"/>
  <c r="AC120" i="1"/>
  <c r="AB121" i="1"/>
  <c r="AC121" i="1"/>
  <c r="AB122" i="1"/>
  <c r="AC122" i="1"/>
  <c r="AB123" i="1"/>
  <c r="AC123" i="1"/>
  <c r="AB124" i="1"/>
  <c r="AC124" i="1"/>
  <c r="AB125" i="1"/>
  <c r="AC125" i="1"/>
  <c r="AB126" i="1"/>
  <c r="AC126" i="1"/>
  <c r="AB127" i="1"/>
  <c r="AC127" i="1"/>
  <c r="AB128" i="1"/>
  <c r="AC128" i="1"/>
  <c r="AB129" i="1"/>
  <c r="AC129" i="1"/>
  <c r="AB130" i="1"/>
  <c r="AC130" i="1"/>
  <c r="AB131" i="1"/>
  <c r="AC131" i="1"/>
  <c r="AB132" i="1"/>
  <c r="AC132" i="1"/>
  <c r="AB133" i="1"/>
  <c r="AC133" i="1"/>
  <c r="AB134" i="1"/>
  <c r="AC134" i="1"/>
  <c r="AB135" i="1"/>
  <c r="AC135" i="1"/>
  <c r="AB136" i="1"/>
  <c r="AC136" i="1"/>
  <c r="AB137" i="1"/>
  <c r="AC137" i="1"/>
  <c r="AB138" i="1"/>
  <c r="AC138" i="1"/>
  <c r="AB139" i="1"/>
  <c r="AC139" i="1"/>
  <c r="AB140" i="1"/>
  <c r="AC140" i="1"/>
  <c r="AB141" i="1"/>
  <c r="AC141" i="1"/>
  <c r="AB142" i="1"/>
  <c r="AC142" i="1"/>
  <c r="AB143" i="1"/>
  <c r="AC143" i="1"/>
  <c r="AB144" i="1"/>
  <c r="AC144" i="1"/>
  <c r="AB145" i="1"/>
  <c r="AC145" i="1"/>
  <c r="AB146" i="1"/>
  <c r="AC146" i="1"/>
  <c r="AB147" i="1"/>
  <c r="AC147" i="1"/>
  <c r="AB148" i="1"/>
  <c r="AC148" i="1"/>
  <c r="AB149" i="1"/>
  <c r="AC149" i="1"/>
  <c r="AB151" i="1"/>
  <c r="AC151" i="1"/>
  <c r="AB152" i="1"/>
  <c r="AC152" i="1"/>
  <c r="AB153" i="1"/>
  <c r="AC153" i="1"/>
  <c r="AB154" i="1"/>
  <c r="AC154" i="1"/>
  <c r="AB155" i="1"/>
  <c r="AC155" i="1"/>
  <c r="AB156" i="1"/>
  <c r="AC156" i="1"/>
  <c r="AB157" i="1"/>
  <c r="AC157" i="1"/>
  <c r="AB158" i="1"/>
  <c r="AC158" i="1"/>
  <c r="AC2" i="1"/>
  <c r="AB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H160" i="1"/>
  <c r="I160" i="1"/>
  <c r="L160" i="1"/>
  <c r="M160" i="1"/>
  <c r="N160" i="1"/>
  <c r="O160" i="1"/>
  <c r="P160" i="1"/>
  <c r="Q160" i="1"/>
  <c r="R160" i="1"/>
  <c r="S160" i="1"/>
  <c r="U160" i="1"/>
  <c r="V160" i="1"/>
  <c r="W160" i="1"/>
  <c r="Y160" i="1"/>
  <c r="Z160" i="1"/>
  <c r="F160" i="1"/>
  <c r="J3" i="1"/>
  <c r="K3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K2" i="1"/>
  <c r="J2" i="1"/>
  <c r="K160" i="1" l="1"/>
  <c r="T160" i="1"/>
  <c r="J160" i="1"/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2" i="1"/>
  <c r="X153" i="1"/>
  <c r="X154" i="1"/>
  <c r="X155" i="1"/>
  <c r="X156" i="1"/>
  <c r="X157" i="1"/>
  <c r="X158" i="1"/>
  <c r="X2" i="1"/>
  <c r="AB63" i="1" l="1"/>
  <c r="AD63" i="1"/>
  <c r="AC63" i="1"/>
  <c r="B148" i="1"/>
  <c r="B64" i="1"/>
  <c r="B63" i="1"/>
  <c r="AD118" i="1" l="1"/>
  <c r="AB118" i="1"/>
  <c r="AC118" i="1"/>
  <c r="AC6" i="1"/>
  <c r="AD6" i="1"/>
  <c r="AB6" i="1"/>
  <c r="AD150" i="1"/>
  <c r="AD10" i="1"/>
  <c r="AB10" i="1"/>
  <c r="AC10" i="1"/>
  <c r="AA160" i="1"/>
  <c r="X63" i="1"/>
  <c r="X160" i="1" s="1"/>
  <c r="X64" i="1"/>
  <c r="AD160" i="1" l="1"/>
  <c r="AB160" i="1"/>
  <c r="AC160" i="1"/>
</calcChain>
</file>

<file path=xl/sharedStrings.xml><?xml version="1.0" encoding="utf-8"?>
<sst xmlns="http://schemas.openxmlformats.org/spreadsheetml/2006/main" count="812" uniqueCount="313">
  <si>
    <t>Ár</t>
  </si>
  <si>
    <t>Svnr</t>
  </si>
  <si>
    <t>Sveitarfélag</t>
  </si>
  <si>
    <t>Skóli</t>
  </si>
  <si>
    <t>Bekkjardeild</t>
  </si>
  <si>
    <t>Nemendur</t>
  </si>
  <si>
    <t>Stærð skóla</t>
  </si>
  <si>
    <t>Kennarar án réttinda</t>
  </si>
  <si>
    <t>Kennarar með réttindi</t>
  </si>
  <si>
    <t xml:space="preserve"> % Kennarar án réttinda</t>
  </si>
  <si>
    <t xml:space="preserve"> % Kennarar með réttindi</t>
  </si>
  <si>
    <t>Aðrir starfsmenn</t>
  </si>
  <si>
    <t>Starfsmenn alls</t>
  </si>
  <si>
    <t>Skólastjóri</t>
  </si>
  <si>
    <t>Aðstoðarskólastjóri</t>
  </si>
  <si>
    <t>Kennari</t>
  </si>
  <si>
    <t>Deildarstjóri</t>
  </si>
  <si>
    <t>Sérkennari</t>
  </si>
  <si>
    <t>Kennarar alls</t>
  </si>
  <si>
    <t>Fj.nem.á stöðugilda kennara (án stjórnenda)</t>
  </si>
  <si>
    <t>Tekjur</t>
  </si>
  <si>
    <t>Laun og launtengd gjöld</t>
  </si>
  <si>
    <t>Annar kostnaður samtals</t>
  </si>
  <si>
    <t>Annar kostnaður án innri leigu og skólaakstur</t>
  </si>
  <si>
    <t>Innri húsaleiga (Eignasjóður)</t>
  </si>
  <si>
    <t>Skólaakstur</t>
  </si>
  <si>
    <t>Kostnaður brúttó</t>
  </si>
  <si>
    <t>Kostnaður brúttó á nemenda</t>
  </si>
  <si>
    <t>Kostnaður brúttó á nemenda (án innri leigu og skólaakstur)</t>
  </si>
  <si>
    <t>Kostnaður nettó</t>
  </si>
  <si>
    <t>0000</t>
  </si>
  <si>
    <t>0000 Reykjavíkurborg</t>
  </si>
  <si>
    <t>Austurbæjarskóli</t>
  </si>
  <si>
    <t xml:space="preserve"> 1-10</t>
  </si>
  <si>
    <t>301 - 400</t>
  </si>
  <si>
    <t>Álftamýrarskóli</t>
  </si>
  <si>
    <t>401 - 500</t>
  </si>
  <si>
    <t>Árbæjarskóli</t>
  </si>
  <si>
    <t>601 &gt;</t>
  </si>
  <si>
    <t>Ártúnsskóli</t>
  </si>
  <si>
    <t xml:space="preserve"> 1-7</t>
  </si>
  <si>
    <t>101 - 200</t>
  </si>
  <si>
    <t>Borgaskóli</t>
  </si>
  <si>
    <t>201 - 300</t>
  </si>
  <si>
    <t>Breiðagerðisskóli</t>
  </si>
  <si>
    <t>Breiðholtsskóli</t>
  </si>
  <si>
    <t>Dalskóli</t>
  </si>
  <si>
    <t>Engjaskóli</t>
  </si>
  <si>
    <t>Fellaskóli, Rvík</t>
  </si>
  <si>
    <t>Foldaskóli</t>
  </si>
  <si>
    <t>Fossvogsskóli</t>
  </si>
  <si>
    <t>Grandaskóli</t>
  </si>
  <si>
    <t>Hagaskóli</t>
  </si>
  <si>
    <t xml:space="preserve"> 8-10</t>
  </si>
  <si>
    <t>Hamraskóli</t>
  </si>
  <si>
    <t>Háteigsskóli</t>
  </si>
  <si>
    <t>501 - 600</t>
  </si>
  <si>
    <t>Hlíðaskóli</t>
  </si>
  <si>
    <t>Hólabrekkuskóli</t>
  </si>
  <si>
    <t>Húsaskóli</t>
  </si>
  <si>
    <t>Hvassaleitisskóli</t>
  </si>
  <si>
    <t xml:space="preserve">Ingunnarskóli </t>
  </si>
  <si>
    <t>Klébergsskóli</t>
  </si>
  <si>
    <t>Langholtsskóli</t>
  </si>
  <si>
    <t>Laugalækjarskóli</t>
  </si>
  <si>
    <t xml:space="preserve"> 7-10</t>
  </si>
  <si>
    <t>Laugarnesskóli</t>
  </si>
  <si>
    <t xml:space="preserve"> 1-6</t>
  </si>
  <si>
    <t>Melaskóli</t>
  </si>
  <si>
    <t>Norðlingaskóli</t>
  </si>
  <si>
    <t>Réttarholtsskóli</t>
  </si>
  <si>
    <t>Rimaskóli</t>
  </si>
  <si>
    <t>Selásskóli</t>
  </si>
  <si>
    <t>Seljaskóli</t>
  </si>
  <si>
    <t>Sæmundarskóli</t>
  </si>
  <si>
    <t>Vesturbæjarskóli</t>
  </si>
  <si>
    <t>Víkurskóli</t>
  </si>
  <si>
    <t>Vogaskóli</t>
  </si>
  <si>
    <t>Ölduselsskóli</t>
  </si>
  <si>
    <t>1000</t>
  </si>
  <si>
    <t>1000 Kópavogsbær</t>
  </si>
  <si>
    <t>Álfhólsskóli</t>
  </si>
  <si>
    <t>Hörðuvallaskóli</t>
  </si>
  <si>
    <t>Kársnesskóli</t>
  </si>
  <si>
    <t>Kópavogsskóli</t>
  </si>
  <si>
    <t>Lindaskóli</t>
  </si>
  <si>
    <t>Salaskóli</t>
  </si>
  <si>
    <t>Smáraskóli</t>
  </si>
  <si>
    <t>Snælandsskóli</t>
  </si>
  <si>
    <t>Vatnsendaskóli</t>
  </si>
  <si>
    <t>1100</t>
  </si>
  <si>
    <t>1100 Seltjarnarnesbær</t>
  </si>
  <si>
    <t>Grunnskóli Seltjarnarness</t>
  </si>
  <si>
    <t>1300</t>
  </si>
  <si>
    <t>1300 Garðabær</t>
  </si>
  <si>
    <t>Álftanesskóli</t>
  </si>
  <si>
    <t>Flataskóli</t>
  </si>
  <si>
    <t>Garðaskóli</t>
  </si>
  <si>
    <t>Hofsstaðaskóli</t>
  </si>
  <si>
    <t>Sjálandsskóli</t>
  </si>
  <si>
    <t>Urriðaholtsskóli</t>
  </si>
  <si>
    <t xml:space="preserve"> 1-8</t>
  </si>
  <si>
    <t>1400</t>
  </si>
  <si>
    <t>1400 Hafnarfjarðarkaupstaður</t>
  </si>
  <si>
    <t>Áslandsskóli</t>
  </si>
  <si>
    <t>Engidalsskóli</t>
  </si>
  <si>
    <t>Hraunvallaskóli</t>
  </si>
  <si>
    <t>Hvaleyrarskóli</t>
  </si>
  <si>
    <t>Lækjarskóli</t>
  </si>
  <si>
    <t>Setbergsskóli</t>
  </si>
  <si>
    <t>Skarðshlíðarskóli</t>
  </si>
  <si>
    <t>Víðistaðaskóli</t>
  </si>
  <si>
    <t>Öldutúnsskóli</t>
  </si>
  <si>
    <t>1604 Mosfellsbær</t>
  </si>
  <si>
    <t>Helgafellsskóli</t>
  </si>
  <si>
    <t>Krikaskóli</t>
  </si>
  <si>
    <t xml:space="preserve"> 1-4</t>
  </si>
  <si>
    <t>51 - 100</t>
  </si>
  <si>
    <t>1604</t>
  </si>
  <si>
    <t>Kvíslarskóli</t>
  </si>
  <si>
    <t>Lágafellsskóli</t>
  </si>
  <si>
    <t>Varmárskóli</t>
  </si>
  <si>
    <t>2000</t>
  </si>
  <si>
    <t>2000 Reykjanesbær</t>
  </si>
  <si>
    <t>Akurskóli</t>
  </si>
  <si>
    <t>Háaleitisskóli Rnes</t>
  </si>
  <si>
    <t>Heiðarskóli Rnes</t>
  </si>
  <si>
    <t>Holtaskóli</t>
  </si>
  <si>
    <t>Myllubakkaskóli</t>
  </si>
  <si>
    <t>Njarðvíkurskóli</t>
  </si>
  <si>
    <t>Stapaskóli</t>
  </si>
  <si>
    <t>2300</t>
  </si>
  <si>
    <t>2300 Grindavíkurbær</t>
  </si>
  <si>
    <t>Grunnskóli Grindavíkur</t>
  </si>
  <si>
    <t>2506</t>
  </si>
  <si>
    <t>2506 Sveitarfélagið Vogar</t>
  </si>
  <si>
    <t>Sandgerðisskóli</t>
  </si>
  <si>
    <t>2510</t>
  </si>
  <si>
    <t>2510 Suðurnesjabær</t>
  </si>
  <si>
    <t>Gerðaskóli</t>
  </si>
  <si>
    <t>Stóru-Vogaskóli</t>
  </si>
  <si>
    <t>3000</t>
  </si>
  <si>
    <t>3000 Akraneskaupstaður</t>
  </si>
  <si>
    <t>Brekkubæjarskóli</t>
  </si>
  <si>
    <t>Grundaskóli</t>
  </si>
  <si>
    <t>3511</t>
  </si>
  <si>
    <t>3511 Hvalfjarðarsveit</t>
  </si>
  <si>
    <t>Heiðarskóli</t>
  </si>
  <si>
    <t>3609</t>
  </si>
  <si>
    <t>3609 Borgarbyggð</t>
  </si>
  <si>
    <t>Grunnskóli Borgarfjarðarsveitar</t>
  </si>
  <si>
    <t>Grunnskólinn í Borgarnesi</t>
  </si>
  <si>
    <t>3709</t>
  </si>
  <si>
    <t>3709 Grundarfjarðarbær</t>
  </si>
  <si>
    <t>Grunnskóli Grundarfjarðar</t>
  </si>
  <si>
    <t>3714</t>
  </si>
  <si>
    <t>3714 Snæfellsbær</t>
  </si>
  <si>
    <t>Grunnskóli Snæfellsbæjar</t>
  </si>
  <si>
    <t>3716</t>
  </si>
  <si>
    <t>3716 Sveitarfélagið Stykkishólmur</t>
  </si>
  <si>
    <t>Grunnskólinn í Stykkishólmi</t>
  </si>
  <si>
    <t>3811</t>
  </si>
  <si>
    <t>3811 Dalabyggð</t>
  </si>
  <si>
    <t>Auðarskóli</t>
  </si>
  <si>
    <t>4100</t>
  </si>
  <si>
    <t>4100 Bolungarvíkurkaupstaður</t>
  </si>
  <si>
    <t>Grunnskóli Bolungarvíkur</t>
  </si>
  <si>
    <t>4200</t>
  </si>
  <si>
    <t>4200 Ísafjarðarbær</t>
  </si>
  <si>
    <t>Grunnskóli Önundarfjarðar</t>
  </si>
  <si>
    <t>0 - 20</t>
  </si>
  <si>
    <t>Grunnskólinn á Ísafirði</t>
  </si>
  <si>
    <t>Grunnskólinn á Suðureyri</t>
  </si>
  <si>
    <t>21 - 50</t>
  </si>
  <si>
    <t>Grunnskólinn Þingeyri</t>
  </si>
  <si>
    <t>4502</t>
  </si>
  <si>
    <t>4502 Reykhólahreppur</t>
  </si>
  <si>
    <t>Reykhólaskóli</t>
  </si>
  <si>
    <t>4604</t>
  </si>
  <si>
    <t>4604 Tálknafjarðarhreppur</t>
  </si>
  <si>
    <t>Tálknafjarðarskóli</t>
  </si>
  <si>
    <t>4607</t>
  </si>
  <si>
    <t>4607 Vesturbyggð</t>
  </si>
  <si>
    <t>Bíldudalsskóli</t>
  </si>
  <si>
    <t>Patreksskóli</t>
  </si>
  <si>
    <t>4803</t>
  </si>
  <si>
    <t>4803 Súðavíkurhreppur</t>
  </si>
  <si>
    <t>Súðavíkurskóli</t>
  </si>
  <si>
    <t>4902</t>
  </si>
  <si>
    <t>4902 Kaldrananeshreppur</t>
  </si>
  <si>
    <t>Grunnskólinn á Drangsnesi</t>
  </si>
  <si>
    <t>4911</t>
  </si>
  <si>
    <t>4911 Strandabyggð</t>
  </si>
  <si>
    <t>Grunnskólinn Hólmavík</t>
  </si>
  <si>
    <t>5508</t>
  </si>
  <si>
    <t>5508 Húnaþing vestra</t>
  </si>
  <si>
    <t>Grunnskóli Húnaþings vestra</t>
  </si>
  <si>
    <t>5609</t>
  </si>
  <si>
    <t>5609 Sveitarfélagið Skagaströnd</t>
  </si>
  <si>
    <t>Höfðaskóli</t>
  </si>
  <si>
    <t>5613</t>
  </si>
  <si>
    <t>5613 Húnabyggð</t>
  </si>
  <si>
    <t>Húnaskóli</t>
  </si>
  <si>
    <t>5716</t>
  </si>
  <si>
    <t>5716 Skagafjörður</t>
  </si>
  <si>
    <t>Árskóli Sauðárkróki</t>
  </si>
  <si>
    <t>Grunnskólinn austan Vatna</t>
  </si>
  <si>
    <t>Varmahlíðarskóli</t>
  </si>
  <si>
    <t>6000</t>
  </si>
  <si>
    <t>6000 Akureyrarbær</t>
  </si>
  <si>
    <t>Brekkuskóli</t>
  </si>
  <si>
    <t>Giljaskóli</t>
  </si>
  <si>
    <t>Glerárskóli</t>
  </si>
  <si>
    <t>Hríseyjarskóli</t>
  </si>
  <si>
    <t>Lundarskóli</t>
  </si>
  <si>
    <t>Naustarskóli</t>
  </si>
  <si>
    <t>Oddeyrarskóli</t>
  </si>
  <si>
    <t>Síðuskóli</t>
  </si>
  <si>
    <t>6100</t>
  </si>
  <si>
    <t>6100 Norðurþing</t>
  </si>
  <si>
    <t>Borgarhólsskóli</t>
  </si>
  <si>
    <t>Grunnskóli Raufarhafnar</t>
  </si>
  <si>
    <t>Öxarfjarðarskóli</t>
  </si>
  <si>
    <t>6250</t>
  </si>
  <si>
    <t>6250 Fjallabyggð</t>
  </si>
  <si>
    <t>Grunnskóli Fjallabyggðar</t>
  </si>
  <si>
    <t>6400</t>
  </si>
  <si>
    <t>6400 Dalvíkurbyggð</t>
  </si>
  <si>
    <t>Árskógarskóli</t>
  </si>
  <si>
    <t>Dalvíkurskóli</t>
  </si>
  <si>
    <t>6513</t>
  </si>
  <si>
    <t>6513 Eyjafjarðarsveit</t>
  </si>
  <si>
    <t>Hrafnagilsskóli</t>
  </si>
  <si>
    <t>6515</t>
  </si>
  <si>
    <t>6515 Hörgársveit</t>
  </si>
  <si>
    <t>Þelamerkurskóli</t>
  </si>
  <si>
    <t>6601</t>
  </si>
  <si>
    <t>6601 Svalbarðsstrandarhreppur</t>
  </si>
  <si>
    <t>Valsárskóli</t>
  </si>
  <si>
    <t>6602</t>
  </si>
  <si>
    <t>6602 Grýtubakkahreppur</t>
  </si>
  <si>
    <t>Grenivíkurskóli</t>
  </si>
  <si>
    <t>6613</t>
  </si>
  <si>
    <t>6613 Þingeyjarsveit</t>
  </si>
  <si>
    <t>Reykjahlíðarskóli</t>
  </si>
  <si>
    <t>Stórutjarnaskóli</t>
  </si>
  <si>
    <t>Þyngeyjaskóli</t>
  </si>
  <si>
    <t>6710</t>
  </si>
  <si>
    <t>6710 Langanesbyggð</t>
  </si>
  <si>
    <t>Grunnskólinn á Þórshöfn</t>
  </si>
  <si>
    <t>7300</t>
  </si>
  <si>
    <t>7300 Fjarðabyggð</t>
  </si>
  <si>
    <t>Grunnskóli Fáskrúðsfjarðar</t>
  </si>
  <si>
    <t>Grunnskóli Reyðarfjarðar</t>
  </si>
  <si>
    <t>Grunnskólinn á Eskifirði</t>
  </si>
  <si>
    <t>Breiðdals-og Stöðvarfjarðarskóli</t>
  </si>
  <si>
    <t>Nesskóli</t>
  </si>
  <si>
    <t>7400</t>
  </si>
  <si>
    <t>7400 Múlaþing</t>
  </si>
  <si>
    <t>Brúarásskóli</t>
  </si>
  <si>
    <t>Djúpavogsskóli</t>
  </si>
  <si>
    <t>Fellaskóli, Múlaþing</t>
  </si>
  <si>
    <t>Egilsstaðaskóli</t>
  </si>
  <si>
    <t xml:space="preserve">Seyðisfjarðarskóli  </t>
  </si>
  <si>
    <t>7502</t>
  </si>
  <si>
    <t>7502 Vopnafjarðarhreppur</t>
  </si>
  <si>
    <t>Vopnafjarðarskóli</t>
  </si>
  <si>
    <t>8000</t>
  </si>
  <si>
    <t>8000 Vestmannaeyjabær</t>
  </si>
  <si>
    <t>Grunnskóli Vestmannaeyja</t>
  </si>
  <si>
    <t>8200</t>
  </si>
  <si>
    <t>8200 Sveitarfélagið Árborg</t>
  </si>
  <si>
    <t>Barnaskólinn á Eb. og Stk.</t>
  </si>
  <si>
    <t>Stekkjaskóli</t>
  </si>
  <si>
    <t>Sunnulækjarskóli</t>
  </si>
  <si>
    <t>Vallaskóli</t>
  </si>
  <si>
    <t>8401</t>
  </si>
  <si>
    <t>8401 Sveitarfélagið Hornafjörður</t>
  </si>
  <si>
    <t>Grunnskóli Hornafjarðar</t>
  </si>
  <si>
    <t>Grunnskólinn í Hofgarði</t>
  </si>
  <si>
    <t>8508</t>
  </si>
  <si>
    <t>8508 Mýrdalshreppur</t>
  </si>
  <si>
    <t>8509</t>
  </si>
  <si>
    <t>8509 Skaftárhreppur</t>
  </si>
  <si>
    <t>Kirkjubæjarskóli á Síðu</t>
  </si>
  <si>
    <t>8613 Rangárþing eystra</t>
  </si>
  <si>
    <t>Hvolsskóli</t>
  </si>
  <si>
    <t>8614</t>
  </si>
  <si>
    <t>8614 Rangárþing ytra</t>
  </si>
  <si>
    <t>Grunnskólinn á Hellu</t>
  </si>
  <si>
    <t>Laugalandsskóli, Holtum 2)</t>
  </si>
  <si>
    <t>8710</t>
  </si>
  <si>
    <t>8710 Hrunamannahreppur</t>
  </si>
  <si>
    <t>Flúðaskóli</t>
  </si>
  <si>
    <t>8716</t>
  </si>
  <si>
    <t>8716 Hveragerðisbær</t>
  </si>
  <si>
    <t>Grunnskólinn í Hveragerði</t>
  </si>
  <si>
    <t>8717</t>
  </si>
  <si>
    <t>8717 Sveitarfélagið Ölfus</t>
  </si>
  <si>
    <t>Grunnskólinn í Þorlákshöfn</t>
  </si>
  <si>
    <t>8719</t>
  </si>
  <si>
    <t>8719 Grímsnes- og Grafningshreppur</t>
  </si>
  <si>
    <t>Kerhólsskóli</t>
  </si>
  <si>
    <t>8720</t>
  </si>
  <si>
    <t>8720 Skeiða- og Gnúpverjahreppur</t>
  </si>
  <si>
    <t>Þjórsárskóli</t>
  </si>
  <si>
    <t>8721</t>
  </si>
  <si>
    <t>8721 Bláskógabyggð</t>
  </si>
  <si>
    <t>Bláskógaskóli Laugarvatni</t>
  </si>
  <si>
    <t>Reykholtsskóli</t>
  </si>
  <si>
    <t>8722</t>
  </si>
  <si>
    <t>8722 Flóahreppur</t>
  </si>
  <si>
    <t>Flóaskóli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</si>
</sst>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1" fillId="0" borderId="0" xfId="0" applyFont="1" applyAlignment="1">
      <alignment wrapText="1"/>
    </xf>
    <xf numFmtId="164" fontId="0" fillId="0" borderId="0" xfId="0" applyNumberFormat="1"/>
    <xf numFmtId="49" fontId="1" fillId="0" borderId="0" xfId="0" applyNumberFormat="1" applyFont="1" applyAlignment="1">
      <alignment wrapText="1"/>
    </xf>
    <xf numFmtId="0" fontId="1" fillId="2" borderId="0" xfId="0" applyFont="1" applyFill="1" applyAlignment="1">
      <alignment wrapText="1"/>
    </xf>
    <xf numFmtId="9" fontId="0" fillId="2" borderId="0" xfId="1" applyFont="1" applyFill="1"/>
    <xf numFmtId="3" fontId="1" fillId="0" borderId="0" xfId="0" applyNumberFormat="1" applyFont="1"/>
    <xf numFmtId="9" fontId="1" fillId="2" borderId="0" xfId="1" applyFont="1" applyFill="1"/>
    <xf numFmtId="164" fontId="0" fillId="2" borderId="0" xfId="0" applyNumberFormat="1" applyFill="1"/>
    <xf numFmtId="164" fontId="1" fillId="2" borderId="0" xfId="0" applyNumberFormat="1" applyFont="1" applyFill="1"/>
    <xf numFmtId="3" fontId="0" fillId="2" borderId="0" xfId="0" applyNumberFormat="1" applyFill="1"/>
    <xf numFmtId="3" fontId="1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F11E-7ACA-479E-8BB6-61B731896458}">
  <dimension ref="A1:AD160"/>
  <sheetViews>
    <sheetView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/>
    </sheetView>
  </sheetViews>
  <sheetFormatPr defaultRowHeight="14.5" x14ac:dyDescent="0.35"/>
  <cols>
    <col min="1" max="1" width="6.453125" customWidth="1"/>
    <col min="2" max="2" width="5.54296875" customWidth="1"/>
    <col min="3" max="3" width="16.453125" customWidth="1"/>
    <col min="4" max="4" width="20" customWidth="1"/>
    <col min="5" max="5" width="11.453125" style="3" customWidth="1"/>
    <col min="6" max="7" width="10.26953125" customWidth="1"/>
    <col min="11" max="11" width="8.7265625" customWidth="1"/>
    <col min="12" max="12" width="10.453125" customWidth="1"/>
    <col min="14" max="14" width="10.26953125" customWidth="1"/>
    <col min="17" max="17" width="11.7265625" customWidth="1"/>
    <col min="18" max="18" width="10" customWidth="1"/>
    <col min="20" max="20" width="12.1796875" customWidth="1"/>
    <col min="21" max="22" width="13.54296875" customWidth="1"/>
    <col min="23" max="23" width="14.7265625" customWidth="1"/>
    <col min="24" max="24" width="15.54296875" customWidth="1"/>
    <col min="25" max="25" width="13.1796875" customWidth="1"/>
    <col min="26" max="26" width="12.81640625" customWidth="1"/>
    <col min="27" max="27" width="15.54296875" customWidth="1"/>
    <col min="28" max="28" width="14.453125" customWidth="1"/>
    <col min="29" max="30" width="15.54296875" customWidth="1"/>
  </cols>
  <sheetData>
    <row r="1" spans="1:30" s="1" customFormat="1" ht="59.5" customHeight="1" x14ac:dyDescent="0.35">
      <c r="A1" s="1" t="s">
        <v>0</v>
      </c>
      <c r="B1" s="4" t="s">
        <v>1</v>
      </c>
      <c r="C1" s="4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7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7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7" t="s">
        <v>27</v>
      </c>
      <c r="AC1" s="7" t="s">
        <v>28</v>
      </c>
      <c r="AD1" s="4" t="s">
        <v>29</v>
      </c>
    </row>
    <row r="2" spans="1:30" x14ac:dyDescent="0.35">
      <c r="A2">
        <v>2023</v>
      </c>
      <c r="B2" t="s">
        <v>30</v>
      </c>
      <c r="C2" t="s">
        <v>31</v>
      </c>
      <c r="D2" t="s">
        <v>32</v>
      </c>
      <c r="E2" s="3" t="s">
        <v>33</v>
      </c>
      <c r="F2" s="2">
        <v>363</v>
      </c>
      <c r="G2" s="2" t="s">
        <v>34</v>
      </c>
      <c r="H2" s="5">
        <v>4.54</v>
      </c>
      <c r="I2" s="5">
        <v>39.15</v>
      </c>
      <c r="J2" s="8">
        <f>H2/(H2+I2)</f>
        <v>0.10391393911650264</v>
      </c>
      <c r="K2" s="8">
        <f>I2/(H2+I2)</f>
        <v>0.8960860608834974</v>
      </c>
      <c r="L2" s="5">
        <v>20.3</v>
      </c>
      <c r="M2" s="5">
        <v>63.99</v>
      </c>
      <c r="N2" s="5">
        <v>1</v>
      </c>
      <c r="O2" s="5">
        <v>1</v>
      </c>
      <c r="P2" s="5">
        <v>28.17</v>
      </c>
      <c r="Q2" s="5">
        <v>2.4900000000000002</v>
      </c>
      <c r="R2" s="5">
        <v>11.03</v>
      </c>
      <c r="S2" s="5">
        <v>43.690000000000005</v>
      </c>
      <c r="T2" s="11">
        <f>F2/(S2-N2-O2-R2)</f>
        <v>11.839530332681017</v>
      </c>
      <c r="U2" s="2">
        <v>-49929282</v>
      </c>
      <c r="V2" s="2">
        <v>730318751</v>
      </c>
      <c r="W2" s="2">
        <v>341167902</v>
      </c>
      <c r="X2" s="2">
        <f>W2-Y2-Z2</f>
        <v>97460607</v>
      </c>
      <c r="Y2" s="2">
        <v>243707295</v>
      </c>
      <c r="Z2" s="2"/>
      <c r="AA2" s="2">
        <f>V2+W2</f>
        <v>1071486653</v>
      </c>
      <c r="AB2" s="13">
        <f t="shared" ref="AB2:AB33" si="0">AA2/F2</f>
        <v>2951753.865013774</v>
      </c>
      <c r="AC2" s="13">
        <f t="shared" ref="AC2:AC33" si="1">(AA2-Y2-Z2)/F2</f>
        <v>2280383.9063360882</v>
      </c>
      <c r="AD2" s="2">
        <f>AA2+U2</f>
        <v>1021557371</v>
      </c>
    </row>
    <row r="3" spans="1:30" x14ac:dyDescent="0.35">
      <c r="A3">
        <v>2023</v>
      </c>
      <c r="B3" t="s">
        <v>30</v>
      </c>
      <c r="C3" t="s">
        <v>31</v>
      </c>
      <c r="D3" t="s">
        <v>35</v>
      </c>
      <c r="E3" s="3" t="s">
        <v>33</v>
      </c>
      <c r="F3" s="2">
        <v>416</v>
      </c>
      <c r="G3" s="2" t="s">
        <v>36</v>
      </c>
      <c r="H3" s="5">
        <v>3</v>
      </c>
      <c r="I3" s="5">
        <v>39.770000000000003</v>
      </c>
      <c r="J3" s="8">
        <f t="shared" ref="J3:J66" si="2">H3/(H3+I3)</f>
        <v>7.0142623334112697E-2</v>
      </c>
      <c r="K3" s="8">
        <f t="shared" ref="K3:K66" si="3">I3/(H3+I3)</f>
        <v>0.9298573766658873</v>
      </c>
      <c r="L3" s="5">
        <v>16.420000000000002</v>
      </c>
      <c r="M3" s="5">
        <v>59.19</v>
      </c>
      <c r="N3" s="5">
        <v>1</v>
      </c>
      <c r="O3" s="5">
        <v>1</v>
      </c>
      <c r="P3" s="5">
        <v>30.79</v>
      </c>
      <c r="Q3" s="5">
        <v>3.49</v>
      </c>
      <c r="R3" s="5">
        <v>6.49</v>
      </c>
      <c r="S3" s="5">
        <v>42.77</v>
      </c>
      <c r="T3" s="11">
        <f t="shared" ref="T3:T33" si="4">F3/(S3-N3-O3-R3)</f>
        <v>12.135355892648775</v>
      </c>
      <c r="U3" s="2">
        <v>-68591838</v>
      </c>
      <c r="V3" s="2">
        <v>664110091</v>
      </c>
      <c r="W3" s="2">
        <v>291110373</v>
      </c>
      <c r="X3" s="2">
        <f t="shared" ref="X3:X64" si="5">W3-Y3-Z3</f>
        <v>106829054</v>
      </c>
      <c r="Y3" s="2">
        <v>184281319</v>
      </c>
      <c r="Z3" s="2"/>
      <c r="AA3" s="2">
        <f>V3+W3</f>
        <v>955220464</v>
      </c>
      <c r="AB3" s="13">
        <f t="shared" si="0"/>
        <v>2296203.0384615385</v>
      </c>
      <c r="AC3" s="13">
        <f t="shared" si="1"/>
        <v>1853219.0985576923</v>
      </c>
      <c r="AD3" s="2">
        <f t="shared" ref="AD3:AD66" si="6">AA3+U3</f>
        <v>886628626</v>
      </c>
    </row>
    <row r="4" spans="1:30" x14ac:dyDescent="0.35">
      <c r="A4">
        <v>2023</v>
      </c>
      <c r="B4" t="s">
        <v>30</v>
      </c>
      <c r="C4" t="s">
        <v>31</v>
      </c>
      <c r="D4" t="s">
        <v>37</v>
      </c>
      <c r="E4" s="3" t="s">
        <v>33</v>
      </c>
      <c r="F4" s="2">
        <v>727</v>
      </c>
      <c r="G4" s="2" t="s">
        <v>38</v>
      </c>
      <c r="H4" s="5">
        <v>10.16</v>
      </c>
      <c r="I4" s="5">
        <v>60.09</v>
      </c>
      <c r="J4" s="8">
        <f>H4/(H4+I4)</f>
        <v>0.14462633451957296</v>
      </c>
      <c r="K4" s="8">
        <f>I4/(H4+I4)</f>
        <v>0.85537366548042715</v>
      </c>
      <c r="L4" s="5">
        <v>29.14</v>
      </c>
      <c r="M4" s="5">
        <v>99.39</v>
      </c>
      <c r="N4" s="5">
        <v>1</v>
      </c>
      <c r="O4" s="5">
        <v>2</v>
      </c>
      <c r="P4" s="5">
        <v>59.91</v>
      </c>
      <c r="Q4" s="5">
        <v>4.04</v>
      </c>
      <c r="R4" s="5">
        <v>3.3</v>
      </c>
      <c r="S4" s="5">
        <v>70.25</v>
      </c>
      <c r="T4" s="11">
        <f t="shared" si="4"/>
        <v>11.368256450351836</v>
      </c>
      <c r="U4" s="2">
        <v>-70346081</v>
      </c>
      <c r="V4" s="2">
        <v>1040115885</v>
      </c>
      <c r="W4" s="2">
        <v>448310497</v>
      </c>
      <c r="X4" s="2">
        <f t="shared" si="5"/>
        <v>148126525</v>
      </c>
      <c r="Y4" s="2">
        <v>300183972</v>
      </c>
      <c r="Z4" s="2"/>
      <c r="AA4" s="2">
        <f t="shared" ref="AA4:AA67" si="7">V4+W4</f>
        <v>1488426382</v>
      </c>
      <c r="AB4" s="13">
        <f t="shared" si="0"/>
        <v>2047354.0330123797</v>
      </c>
      <c r="AC4" s="13">
        <f t="shared" si="1"/>
        <v>1634446.2310866574</v>
      </c>
      <c r="AD4" s="2">
        <f t="shared" si="6"/>
        <v>1418080301</v>
      </c>
    </row>
    <row r="5" spans="1:30" x14ac:dyDescent="0.35">
      <c r="A5">
        <v>2023</v>
      </c>
      <c r="B5" t="s">
        <v>30</v>
      </c>
      <c r="C5" t="s">
        <v>31</v>
      </c>
      <c r="D5" t="s">
        <v>39</v>
      </c>
      <c r="E5" s="3" t="s">
        <v>40</v>
      </c>
      <c r="F5" s="2">
        <v>155</v>
      </c>
      <c r="G5" s="2" t="s">
        <v>41</v>
      </c>
      <c r="H5" s="5">
        <v>1.61</v>
      </c>
      <c r="I5" s="5">
        <v>17.760000000000002</v>
      </c>
      <c r="J5" s="8">
        <f t="shared" si="2"/>
        <v>8.3118224057821377E-2</v>
      </c>
      <c r="K5" s="8">
        <f t="shared" si="3"/>
        <v>0.91688177594217868</v>
      </c>
      <c r="L5" s="5">
        <v>12.23</v>
      </c>
      <c r="M5" s="5">
        <v>31.6</v>
      </c>
      <c r="N5" s="5">
        <v>0.75</v>
      </c>
      <c r="O5" s="5">
        <v>1</v>
      </c>
      <c r="P5" s="5">
        <v>16.62</v>
      </c>
      <c r="Q5" s="5">
        <v>1</v>
      </c>
      <c r="R5" s="5">
        <v>0</v>
      </c>
      <c r="S5" s="5">
        <v>19.37</v>
      </c>
      <c r="T5" s="11">
        <f t="shared" si="4"/>
        <v>8.7968217934165711</v>
      </c>
      <c r="U5" s="2">
        <v>-12652142</v>
      </c>
      <c r="V5" s="2">
        <v>204452111</v>
      </c>
      <c r="W5" s="2">
        <v>116395031</v>
      </c>
      <c r="X5" s="2">
        <f t="shared" si="5"/>
        <v>49388375</v>
      </c>
      <c r="Y5" s="2">
        <v>67006656</v>
      </c>
      <c r="Z5" s="2"/>
      <c r="AA5" s="2">
        <f t="shared" si="7"/>
        <v>320847142</v>
      </c>
      <c r="AB5" s="13">
        <f t="shared" si="0"/>
        <v>2069981.5612903226</v>
      </c>
      <c r="AC5" s="13">
        <f t="shared" si="1"/>
        <v>1637680.5548387098</v>
      </c>
      <c r="AD5" s="2">
        <f t="shared" si="6"/>
        <v>308195000</v>
      </c>
    </row>
    <row r="6" spans="1:30" x14ac:dyDescent="0.35">
      <c r="A6">
        <v>2023</v>
      </c>
      <c r="B6" t="s">
        <v>30</v>
      </c>
      <c r="C6" t="s">
        <v>31</v>
      </c>
      <c r="D6" t="s">
        <v>42</v>
      </c>
      <c r="E6" s="3" t="s">
        <v>40</v>
      </c>
      <c r="F6" s="2">
        <v>219</v>
      </c>
      <c r="G6" s="2" t="s">
        <v>43</v>
      </c>
      <c r="H6" s="5">
        <v>2.8</v>
      </c>
      <c r="I6" s="5">
        <v>24.34</v>
      </c>
      <c r="J6" s="8">
        <f t="shared" si="2"/>
        <v>0.10316875460574797</v>
      </c>
      <c r="K6" s="8">
        <f t="shared" si="3"/>
        <v>0.89683124539425196</v>
      </c>
      <c r="L6" s="5">
        <v>8.92</v>
      </c>
      <c r="M6" s="5">
        <v>36.06</v>
      </c>
      <c r="N6" s="5">
        <v>1</v>
      </c>
      <c r="O6" s="5">
        <v>1</v>
      </c>
      <c r="P6" s="5">
        <v>22.13</v>
      </c>
      <c r="Q6" s="5">
        <v>2</v>
      </c>
      <c r="R6" s="5">
        <v>1.01</v>
      </c>
      <c r="S6" s="5">
        <v>27.14</v>
      </c>
      <c r="T6" s="11">
        <f t="shared" si="4"/>
        <v>9.0758392043099878</v>
      </c>
      <c r="U6" s="2">
        <v>-23677120</v>
      </c>
      <c r="V6" s="2">
        <v>434815695</v>
      </c>
      <c r="W6" s="2">
        <v>239347402</v>
      </c>
      <c r="X6" s="2">
        <f t="shared" si="5"/>
        <v>239347402</v>
      </c>
      <c r="Y6" s="2"/>
      <c r="Z6" s="2"/>
      <c r="AA6" s="2">
        <f t="shared" si="7"/>
        <v>674163097</v>
      </c>
      <c r="AB6" s="13">
        <f t="shared" si="0"/>
        <v>3078370.305936073</v>
      </c>
      <c r="AC6" s="13">
        <f t="shared" si="1"/>
        <v>3078370.305936073</v>
      </c>
      <c r="AD6" s="2">
        <f t="shared" si="6"/>
        <v>650485977</v>
      </c>
    </row>
    <row r="7" spans="1:30" x14ac:dyDescent="0.35">
      <c r="A7">
        <v>2023</v>
      </c>
      <c r="B7" t="s">
        <v>30</v>
      </c>
      <c r="C7" t="s">
        <v>31</v>
      </c>
      <c r="D7" t="s">
        <v>44</v>
      </c>
      <c r="E7" s="3" t="s">
        <v>40</v>
      </c>
      <c r="F7" s="2">
        <v>374</v>
      </c>
      <c r="G7" s="2" t="s">
        <v>34</v>
      </c>
      <c r="H7" s="5">
        <v>6.1</v>
      </c>
      <c r="I7" s="5">
        <v>30.37</v>
      </c>
      <c r="J7" s="8">
        <f t="shared" si="2"/>
        <v>0.16726076227035919</v>
      </c>
      <c r="K7" s="8">
        <f t="shared" si="3"/>
        <v>0.83273923772964087</v>
      </c>
      <c r="L7" s="5">
        <v>18.88</v>
      </c>
      <c r="M7" s="5">
        <v>55.35</v>
      </c>
      <c r="N7" s="5">
        <v>1</v>
      </c>
      <c r="O7" s="5">
        <v>1</v>
      </c>
      <c r="P7" s="5">
        <v>30.45</v>
      </c>
      <c r="Q7" s="5">
        <v>3</v>
      </c>
      <c r="R7" s="5">
        <v>1.02</v>
      </c>
      <c r="S7" s="5">
        <v>36.470000000000006</v>
      </c>
      <c r="T7" s="11">
        <f t="shared" si="4"/>
        <v>11.180866965620329</v>
      </c>
      <c r="U7" s="2">
        <v>-39914059</v>
      </c>
      <c r="V7" s="2">
        <v>563578733</v>
      </c>
      <c r="W7" s="2">
        <v>309412327</v>
      </c>
      <c r="X7" s="2">
        <f t="shared" si="5"/>
        <v>93585496</v>
      </c>
      <c r="Y7" s="2">
        <v>215826831</v>
      </c>
      <c r="Z7" s="2"/>
      <c r="AA7" s="2">
        <f t="shared" si="7"/>
        <v>872991060</v>
      </c>
      <c r="AB7" s="13">
        <f t="shared" si="0"/>
        <v>2334200.6951871659</v>
      </c>
      <c r="AC7" s="13">
        <f t="shared" si="1"/>
        <v>1757123.6069518717</v>
      </c>
      <c r="AD7" s="2">
        <f t="shared" si="6"/>
        <v>833077001</v>
      </c>
    </row>
    <row r="8" spans="1:30" x14ac:dyDescent="0.35">
      <c r="A8">
        <v>2023</v>
      </c>
      <c r="B8" t="s">
        <v>30</v>
      </c>
      <c r="C8" t="s">
        <v>31</v>
      </c>
      <c r="D8" t="s">
        <v>45</v>
      </c>
      <c r="E8" s="3" t="s">
        <v>33</v>
      </c>
      <c r="F8" s="2">
        <v>448</v>
      </c>
      <c r="G8" s="2" t="s">
        <v>36</v>
      </c>
      <c r="H8" s="5">
        <v>11.27</v>
      </c>
      <c r="I8" s="5">
        <v>35.6</v>
      </c>
      <c r="J8" s="8">
        <f t="shared" si="2"/>
        <v>0.24045231491359076</v>
      </c>
      <c r="K8" s="8">
        <f t="shared" si="3"/>
        <v>0.75954768508640913</v>
      </c>
      <c r="L8" s="5">
        <v>5.15</v>
      </c>
      <c r="M8" s="5">
        <v>52.02</v>
      </c>
      <c r="N8" s="5">
        <v>1</v>
      </c>
      <c r="O8" s="5">
        <v>1</v>
      </c>
      <c r="P8" s="5">
        <v>36.520000000000003</v>
      </c>
      <c r="Q8" s="5">
        <v>1</v>
      </c>
      <c r="R8" s="5">
        <v>7.35</v>
      </c>
      <c r="S8" s="5">
        <v>46.870000000000005</v>
      </c>
      <c r="T8" s="11">
        <f t="shared" si="4"/>
        <v>11.940298507462686</v>
      </c>
      <c r="U8" s="2">
        <v>-37154242</v>
      </c>
      <c r="V8" s="2">
        <v>759614466</v>
      </c>
      <c r="W8" s="2">
        <v>363482291</v>
      </c>
      <c r="X8" s="2">
        <f t="shared" si="5"/>
        <v>110928141</v>
      </c>
      <c r="Y8" s="2">
        <v>252554150</v>
      </c>
      <c r="Z8" s="2"/>
      <c r="AA8" s="2">
        <f t="shared" si="7"/>
        <v>1123096757</v>
      </c>
      <c r="AB8" s="13">
        <f t="shared" si="0"/>
        <v>2506912.4040178573</v>
      </c>
      <c r="AC8" s="13">
        <f t="shared" si="1"/>
        <v>1943175.4620535714</v>
      </c>
      <c r="AD8" s="2">
        <f t="shared" si="6"/>
        <v>1085942515</v>
      </c>
    </row>
    <row r="9" spans="1:30" x14ac:dyDescent="0.35">
      <c r="A9">
        <v>2023</v>
      </c>
      <c r="B9" t="s">
        <v>30</v>
      </c>
      <c r="C9" t="s">
        <v>31</v>
      </c>
      <c r="D9" t="s">
        <v>46</v>
      </c>
      <c r="E9" s="3" t="s">
        <v>33</v>
      </c>
      <c r="F9" s="2">
        <v>468</v>
      </c>
      <c r="G9" s="2" t="s">
        <v>36</v>
      </c>
      <c r="H9" s="5">
        <v>6.86</v>
      </c>
      <c r="I9" s="5">
        <v>37.979999999999997</v>
      </c>
      <c r="J9" s="8">
        <f t="shared" si="2"/>
        <v>0.15298840321141841</v>
      </c>
      <c r="K9" s="8">
        <f t="shared" si="3"/>
        <v>0.84701159678858162</v>
      </c>
      <c r="L9" s="5">
        <v>21.46</v>
      </c>
      <c r="M9" s="5">
        <v>66.3</v>
      </c>
      <c r="N9" s="5">
        <v>1</v>
      </c>
      <c r="O9" s="5">
        <v>1</v>
      </c>
      <c r="P9" s="5">
        <v>36.03</v>
      </c>
      <c r="Q9" s="5">
        <v>2.8</v>
      </c>
      <c r="R9" s="5">
        <v>4.01</v>
      </c>
      <c r="S9" s="5">
        <v>44.839999999999996</v>
      </c>
      <c r="T9" s="11">
        <f t="shared" si="4"/>
        <v>12.05253669842905</v>
      </c>
      <c r="U9" s="2">
        <v>-26150474</v>
      </c>
      <c r="V9" s="2">
        <v>494622956</v>
      </c>
      <c r="W9" s="2">
        <v>532688902</v>
      </c>
      <c r="X9" s="2">
        <f t="shared" si="5"/>
        <v>116086018</v>
      </c>
      <c r="Y9" s="2">
        <v>416602884</v>
      </c>
      <c r="Z9" s="2"/>
      <c r="AA9" s="2">
        <f t="shared" si="7"/>
        <v>1027311858</v>
      </c>
      <c r="AB9" s="13">
        <f t="shared" si="0"/>
        <v>2195110.8076923075</v>
      </c>
      <c r="AC9" s="13">
        <f t="shared" si="1"/>
        <v>1304933.7051282052</v>
      </c>
      <c r="AD9" s="2">
        <f t="shared" si="6"/>
        <v>1001161384</v>
      </c>
    </row>
    <row r="10" spans="1:30" x14ac:dyDescent="0.35">
      <c r="A10">
        <v>2023</v>
      </c>
      <c r="B10" t="s">
        <v>30</v>
      </c>
      <c r="C10" t="s">
        <v>31</v>
      </c>
      <c r="D10" t="s">
        <v>47</v>
      </c>
      <c r="E10" s="3" t="s">
        <v>40</v>
      </c>
      <c r="F10" s="2">
        <v>229</v>
      </c>
      <c r="G10" s="2" t="s">
        <v>43</v>
      </c>
      <c r="H10" s="5">
        <v>2.02</v>
      </c>
      <c r="I10" s="5">
        <v>27.64</v>
      </c>
      <c r="J10" s="8">
        <f t="shared" si="2"/>
        <v>6.8105192178017526E-2</v>
      </c>
      <c r="K10" s="8">
        <f t="shared" si="3"/>
        <v>0.93189480782198253</v>
      </c>
      <c r="L10" s="5">
        <v>12.2</v>
      </c>
      <c r="M10" s="5">
        <v>41.86</v>
      </c>
      <c r="N10" s="5">
        <v>1</v>
      </c>
      <c r="O10" s="5">
        <v>1</v>
      </c>
      <c r="P10" s="5">
        <v>24.64</v>
      </c>
      <c r="Q10" s="5">
        <v>1</v>
      </c>
      <c r="R10" s="5">
        <v>2.02</v>
      </c>
      <c r="S10" s="5">
        <v>29.66</v>
      </c>
      <c r="T10" s="11">
        <f t="shared" si="4"/>
        <v>8.9313572542901714</v>
      </c>
      <c r="U10" s="2">
        <v>-37485115</v>
      </c>
      <c r="V10" s="2">
        <v>426876970</v>
      </c>
      <c r="W10" s="2">
        <v>256852482</v>
      </c>
      <c r="X10" s="2">
        <f t="shared" si="5"/>
        <v>256852482</v>
      </c>
      <c r="Y10" s="2"/>
      <c r="Z10" s="2"/>
      <c r="AA10" s="2">
        <f t="shared" si="7"/>
        <v>683729452</v>
      </c>
      <c r="AB10" s="13">
        <f t="shared" si="0"/>
        <v>2985718.131004367</v>
      </c>
      <c r="AC10" s="13">
        <f t="shared" si="1"/>
        <v>2985718.131004367</v>
      </c>
      <c r="AD10" s="2">
        <f t="shared" si="6"/>
        <v>646244337</v>
      </c>
    </row>
    <row r="11" spans="1:30" x14ac:dyDescent="0.35">
      <c r="A11">
        <v>2023</v>
      </c>
      <c r="B11" t="s">
        <v>30</v>
      </c>
      <c r="C11" t="s">
        <v>31</v>
      </c>
      <c r="D11" t="s">
        <v>48</v>
      </c>
      <c r="E11" s="3" t="s">
        <v>33</v>
      </c>
      <c r="F11" s="2">
        <v>365</v>
      </c>
      <c r="G11" s="2" t="s">
        <v>34</v>
      </c>
      <c r="H11" s="5">
        <v>4.46</v>
      </c>
      <c r="I11" s="5">
        <v>39.880000000000003</v>
      </c>
      <c r="J11" s="8">
        <f t="shared" si="2"/>
        <v>0.10058637798827243</v>
      </c>
      <c r="K11" s="8">
        <f t="shared" si="3"/>
        <v>0.89941362201172759</v>
      </c>
      <c r="L11" s="5">
        <v>33.65</v>
      </c>
      <c r="M11" s="5">
        <v>77.989999999999995</v>
      </c>
      <c r="N11" s="5">
        <v>1</v>
      </c>
      <c r="O11" s="5">
        <v>1</v>
      </c>
      <c r="P11" s="5">
        <v>30.39</v>
      </c>
      <c r="Q11" s="5">
        <v>4</v>
      </c>
      <c r="R11" s="5">
        <v>7.95</v>
      </c>
      <c r="S11" s="5">
        <v>44.34</v>
      </c>
      <c r="T11" s="11">
        <f t="shared" si="4"/>
        <v>10.613550450712417</v>
      </c>
      <c r="U11" s="2">
        <v>-50491822</v>
      </c>
      <c r="V11" s="2">
        <v>828807319</v>
      </c>
      <c r="W11" s="2">
        <v>338838928</v>
      </c>
      <c r="X11" s="2">
        <f t="shared" si="5"/>
        <v>97569238</v>
      </c>
      <c r="Y11" s="2">
        <v>241269690</v>
      </c>
      <c r="Z11" s="2"/>
      <c r="AA11" s="2">
        <f t="shared" si="7"/>
        <v>1167646247</v>
      </c>
      <c r="AB11" s="13">
        <f t="shared" si="0"/>
        <v>3199030.8136986303</v>
      </c>
      <c r="AC11" s="13">
        <f t="shared" si="1"/>
        <v>2538017.9643835616</v>
      </c>
      <c r="AD11" s="2">
        <f t="shared" si="6"/>
        <v>1117154425</v>
      </c>
    </row>
    <row r="12" spans="1:30" x14ac:dyDescent="0.35">
      <c r="A12">
        <v>2023</v>
      </c>
      <c r="B12" t="s">
        <v>30</v>
      </c>
      <c r="C12" t="s">
        <v>31</v>
      </c>
      <c r="D12" t="s">
        <v>49</v>
      </c>
      <c r="E12" s="3" t="s">
        <v>33</v>
      </c>
      <c r="F12" s="2">
        <v>466</v>
      </c>
      <c r="G12" s="2" t="s">
        <v>36</v>
      </c>
      <c r="H12" s="5">
        <v>7.31</v>
      </c>
      <c r="I12" s="5">
        <v>44.21</v>
      </c>
      <c r="J12" s="8">
        <f t="shared" si="2"/>
        <v>0.1418866459627329</v>
      </c>
      <c r="K12" s="8">
        <f t="shared" si="3"/>
        <v>0.85811335403726707</v>
      </c>
      <c r="L12" s="5">
        <v>29.57</v>
      </c>
      <c r="M12" s="5">
        <v>81.09</v>
      </c>
      <c r="N12" s="5">
        <v>1</v>
      </c>
      <c r="O12" s="5">
        <v>1</v>
      </c>
      <c r="P12" s="5">
        <v>37.97</v>
      </c>
      <c r="Q12" s="5">
        <v>3</v>
      </c>
      <c r="R12" s="5">
        <v>8.5500000000000007</v>
      </c>
      <c r="S12" s="5">
        <v>51.519999999999996</v>
      </c>
      <c r="T12" s="11">
        <f t="shared" si="4"/>
        <v>11.374176226507201</v>
      </c>
      <c r="U12" s="2">
        <v>-42881984</v>
      </c>
      <c r="V12" s="2">
        <v>862278714</v>
      </c>
      <c r="W12" s="2">
        <v>364019057</v>
      </c>
      <c r="X12" s="2">
        <f t="shared" si="5"/>
        <v>108526281</v>
      </c>
      <c r="Y12" s="2">
        <v>255492776</v>
      </c>
      <c r="Z12" s="2"/>
      <c r="AA12" s="2">
        <f t="shared" si="7"/>
        <v>1226297771</v>
      </c>
      <c r="AB12" s="13">
        <f t="shared" si="0"/>
        <v>2631540.2811158798</v>
      </c>
      <c r="AC12" s="13">
        <f t="shared" si="1"/>
        <v>2083272.5214592274</v>
      </c>
      <c r="AD12" s="2">
        <f t="shared" si="6"/>
        <v>1183415787</v>
      </c>
    </row>
    <row r="13" spans="1:30" x14ac:dyDescent="0.35">
      <c r="A13">
        <v>2023</v>
      </c>
      <c r="B13" t="s">
        <v>30</v>
      </c>
      <c r="C13" t="s">
        <v>31</v>
      </c>
      <c r="D13" t="s">
        <v>50</v>
      </c>
      <c r="E13" s="3" t="s">
        <v>40</v>
      </c>
      <c r="F13" s="2">
        <v>356</v>
      </c>
      <c r="G13" s="2" t="s">
        <v>34</v>
      </c>
      <c r="H13" s="5">
        <v>5.89</v>
      </c>
      <c r="I13" s="5">
        <v>28.09</v>
      </c>
      <c r="J13" s="8">
        <f t="shared" si="2"/>
        <v>0.17333725721012361</v>
      </c>
      <c r="K13" s="8">
        <f t="shared" si="3"/>
        <v>0.8266627427898765</v>
      </c>
      <c r="L13" s="5">
        <v>19.399999999999999</v>
      </c>
      <c r="M13" s="5">
        <v>53.38</v>
      </c>
      <c r="N13" s="5">
        <v>1</v>
      </c>
      <c r="O13" s="5">
        <v>1</v>
      </c>
      <c r="P13" s="5">
        <v>25.63</v>
      </c>
      <c r="Q13" s="5">
        <v>4.05</v>
      </c>
      <c r="R13" s="5">
        <v>2.2999999999999998</v>
      </c>
      <c r="S13" s="5">
        <v>33.979999999999997</v>
      </c>
      <c r="T13" s="11">
        <f t="shared" si="4"/>
        <v>11.994609164420487</v>
      </c>
      <c r="U13" s="2">
        <v>-33290248</v>
      </c>
      <c r="V13" s="2">
        <v>547842916</v>
      </c>
      <c r="W13" s="2">
        <v>287235673</v>
      </c>
      <c r="X13" s="2">
        <f t="shared" si="5"/>
        <v>89613500</v>
      </c>
      <c r="Y13" s="2">
        <v>197622173</v>
      </c>
      <c r="Z13" s="2"/>
      <c r="AA13" s="2">
        <f t="shared" si="7"/>
        <v>835078589</v>
      </c>
      <c r="AB13" s="13">
        <f t="shared" si="0"/>
        <v>2345726.3735955055</v>
      </c>
      <c r="AC13" s="13">
        <f t="shared" si="1"/>
        <v>1790607.9101123596</v>
      </c>
      <c r="AD13" s="2">
        <f t="shared" si="6"/>
        <v>801788341</v>
      </c>
    </row>
    <row r="14" spans="1:30" x14ac:dyDescent="0.35">
      <c r="A14">
        <v>2023</v>
      </c>
      <c r="B14" t="s">
        <v>30</v>
      </c>
      <c r="C14" t="s">
        <v>31</v>
      </c>
      <c r="D14" t="s">
        <v>51</v>
      </c>
      <c r="E14" s="3" t="s">
        <v>40</v>
      </c>
      <c r="F14" s="2">
        <v>336</v>
      </c>
      <c r="G14" s="2" t="s">
        <v>34</v>
      </c>
      <c r="H14" s="5">
        <v>1.1399999999999999</v>
      </c>
      <c r="I14" s="5">
        <v>33.83</v>
      </c>
      <c r="J14" s="8">
        <f t="shared" si="2"/>
        <v>3.2599370889333713E-2</v>
      </c>
      <c r="K14" s="8">
        <f t="shared" si="3"/>
        <v>0.96740062911066627</v>
      </c>
      <c r="L14" s="5">
        <v>13.53</v>
      </c>
      <c r="M14" s="5">
        <v>48.5</v>
      </c>
      <c r="N14" s="5">
        <v>1</v>
      </c>
      <c r="O14" s="5">
        <v>2</v>
      </c>
      <c r="P14" s="5">
        <v>30.45</v>
      </c>
      <c r="Q14" s="5">
        <v>0</v>
      </c>
      <c r="R14" s="5">
        <v>1.52</v>
      </c>
      <c r="S14" s="5">
        <v>34.970000000000006</v>
      </c>
      <c r="T14" s="11">
        <f t="shared" si="4"/>
        <v>11.034482758620687</v>
      </c>
      <c r="U14" s="2">
        <v>-39045757</v>
      </c>
      <c r="V14" s="2">
        <v>556705705</v>
      </c>
      <c r="W14" s="2">
        <v>256082103</v>
      </c>
      <c r="X14" s="2">
        <f t="shared" si="5"/>
        <v>84121231</v>
      </c>
      <c r="Y14" s="2">
        <v>171960872</v>
      </c>
      <c r="Z14" s="2"/>
      <c r="AA14" s="2">
        <f t="shared" si="7"/>
        <v>812787808</v>
      </c>
      <c r="AB14" s="13">
        <f t="shared" si="0"/>
        <v>2419011.3333333335</v>
      </c>
      <c r="AC14" s="13">
        <f t="shared" si="1"/>
        <v>1907223.0238095238</v>
      </c>
      <c r="AD14" s="2">
        <f t="shared" si="6"/>
        <v>773742051</v>
      </c>
    </row>
    <row r="15" spans="1:30" x14ac:dyDescent="0.35">
      <c r="A15">
        <v>2023</v>
      </c>
      <c r="B15" t="s">
        <v>30</v>
      </c>
      <c r="C15" t="s">
        <v>31</v>
      </c>
      <c r="D15" t="s">
        <v>52</v>
      </c>
      <c r="E15" s="3" t="s">
        <v>53</v>
      </c>
      <c r="F15" s="2">
        <v>613</v>
      </c>
      <c r="G15" s="2" t="s">
        <v>38</v>
      </c>
      <c r="H15" s="5">
        <v>9.34</v>
      </c>
      <c r="I15" s="5">
        <v>39.69</v>
      </c>
      <c r="J15" s="8">
        <f t="shared" si="2"/>
        <v>0.1904956149296349</v>
      </c>
      <c r="K15" s="8">
        <f t="shared" si="3"/>
        <v>0.80950438507036504</v>
      </c>
      <c r="L15" s="5">
        <v>17.600000000000001</v>
      </c>
      <c r="M15" s="5">
        <v>66.63</v>
      </c>
      <c r="N15" s="5">
        <v>1</v>
      </c>
      <c r="O15" s="5">
        <v>1</v>
      </c>
      <c r="P15" s="5">
        <v>41.12</v>
      </c>
      <c r="Q15" s="5">
        <v>3</v>
      </c>
      <c r="R15" s="5">
        <v>2.91</v>
      </c>
      <c r="S15" s="5">
        <v>49.03</v>
      </c>
      <c r="T15" s="11">
        <f t="shared" si="4"/>
        <v>13.893925657298276</v>
      </c>
      <c r="U15" s="2">
        <v>-50035763</v>
      </c>
      <c r="V15" s="2">
        <v>807032739</v>
      </c>
      <c r="W15" s="2">
        <v>345281748</v>
      </c>
      <c r="X15" s="2">
        <f t="shared" si="5"/>
        <v>113478605</v>
      </c>
      <c r="Y15" s="2">
        <v>231803143</v>
      </c>
      <c r="Z15" s="2"/>
      <c r="AA15" s="2">
        <f t="shared" si="7"/>
        <v>1152314487</v>
      </c>
      <c r="AB15" s="13">
        <f t="shared" si="0"/>
        <v>1879795.2479608483</v>
      </c>
      <c r="AC15" s="13">
        <f t="shared" si="1"/>
        <v>1501649.8270799348</v>
      </c>
      <c r="AD15" s="2">
        <f t="shared" si="6"/>
        <v>1102278724</v>
      </c>
    </row>
    <row r="16" spans="1:30" x14ac:dyDescent="0.35">
      <c r="A16">
        <v>2023</v>
      </c>
      <c r="B16" t="s">
        <v>30</v>
      </c>
      <c r="C16" t="s">
        <v>31</v>
      </c>
      <c r="D16" t="s">
        <v>54</v>
      </c>
      <c r="E16" s="3" t="s">
        <v>40</v>
      </c>
      <c r="F16" s="2">
        <v>224</v>
      </c>
      <c r="G16" s="2" t="s">
        <v>43</v>
      </c>
      <c r="H16" s="5">
        <v>2.04</v>
      </c>
      <c r="I16" s="5">
        <v>27.25</v>
      </c>
      <c r="J16" s="8">
        <f t="shared" si="2"/>
        <v>6.9648344144759303E-2</v>
      </c>
      <c r="K16" s="8">
        <f t="shared" si="3"/>
        <v>0.93035165585524071</v>
      </c>
      <c r="L16" s="5">
        <v>13.5</v>
      </c>
      <c r="M16" s="5">
        <v>42.79</v>
      </c>
      <c r="N16" s="5">
        <v>1</v>
      </c>
      <c r="O16" s="5">
        <v>0.5</v>
      </c>
      <c r="P16" s="5">
        <v>21.92</v>
      </c>
      <c r="Q16" s="5">
        <v>2.0499999999999998</v>
      </c>
      <c r="R16" s="5">
        <v>3.82</v>
      </c>
      <c r="S16" s="5">
        <v>29.290000000000003</v>
      </c>
      <c r="T16" s="11">
        <f t="shared" si="4"/>
        <v>9.3450146015853139</v>
      </c>
      <c r="U16" s="2">
        <v>-31730623</v>
      </c>
      <c r="V16" s="2">
        <v>455189456</v>
      </c>
      <c r="W16" s="2">
        <v>234321530</v>
      </c>
      <c r="X16" s="2">
        <f t="shared" si="5"/>
        <v>74510073</v>
      </c>
      <c r="Y16" s="2">
        <v>159811457</v>
      </c>
      <c r="Z16" s="2"/>
      <c r="AA16" s="2">
        <f t="shared" si="7"/>
        <v>689510986</v>
      </c>
      <c r="AB16" s="13">
        <f t="shared" si="0"/>
        <v>3078174.0446428573</v>
      </c>
      <c r="AC16" s="13">
        <f t="shared" si="1"/>
        <v>2364730.0401785714</v>
      </c>
      <c r="AD16" s="2">
        <f t="shared" si="6"/>
        <v>657780363</v>
      </c>
    </row>
    <row r="17" spans="1:30" x14ac:dyDescent="0.35">
      <c r="A17">
        <v>2023</v>
      </c>
      <c r="B17" t="s">
        <v>30</v>
      </c>
      <c r="C17" t="s">
        <v>31</v>
      </c>
      <c r="D17" t="s">
        <v>55</v>
      </c>
      <c r="E17" s="3" t="s">
        <v>33</v>
      </c>
      <c r="F17" s="2">
        <v>515</v>
      </c>
      <c r="G17" s="2" t="s">
        <v>56</v>
      </c>
      <c r="H17" s="5">
        <v>7.89</v>
      </c>
      <c r="I17" s="5">
        <v>35.74</v>
      </c>
      <c r="J17" s="8">
        <f t="shared" si="2"/>
        <v>0.18083887233554891</v>
      </c>
      <c r="K17" s="8">
        <f t="shared" si="3"/>
        <v>0.81916112766445104</v>
      </c>
      <c r="L17" s="5">
        <v>24.87</v>
      </c>
      <c r="M17" s="5">
        <v>68.5</v>
      </c>
      <c r="N17" s="5">
        <v>1</v>
      </c>
      <c r="O17" s="5">
        <v>1</v>
      </c>
      <c r="P17" s="5">
        <v>33.590000000000003</v>
      </c>
      <c r="Q17" s="5">
        <v>7.04</v>
      </c>
      <c r="R17" s="5">
        <v>1</v>
      </c>
      <c r="S17" s="5">
        <v>43.63</v>
      </c>
      <c r="T17" s="11">
        <f t="shared" si="4"/>
        <v>12.675363032242185</v>
      </c>
      <c r="U17" s="2">
        <v>-52701423</v>
      </c>
      <c r="V17" s="2">
        <v>716031945</v>
      </c>
      <c r="W17" s="2">
        <v>275154285</v>
      </c>
      <c r="X17" s="2">
        <f t="shared" si="5"/>
        <v>107682328</v>
      </c>
      <c r="Y17" s="2">
        <v>167471957</v>
      </c>
      <c r="Z17" s="2"/>
      <c r="AA17" s="2">
        <f t="shared" si="7"/>
        <v>991186230</v>
      </c>
      <c r="AB17" s="13">
        <f t="shared" si="0"/>
        <v>1924633.4563106797</v>
      </c>
      <c r="AC17" s="13">
        <f t="shared" si="1"/>
        <v>1599445.1902912622</v>
      </c>
      <c r="AD17" s="2">
        <f t="shared" si="6"/>
        <v>938484807</v>
      </c>
    </row>
    <row r="18" spans="1:30" x14ac:dyDescent="0.35">
      <c r="A18">
        <v>2023</v>
      </c>
      <c r="B18" t="s">
        <v>30</v>
      </c>
      <c r="C18" t="s">
        <v>31</v>
      </c>
      <c r="D18" t="s">
        <v>57</v>
      </c>
      <c r="E18" s="3" t="s">
        <v>33</v>
      </c>
      <c r="F18" s="2">
        <v>623</v>
      </c>
      <c r="G18" s="2" t="s">
        <v>38</v>
      </c>
      <c r="H18" s="5">
        <v>16.07</v>
      </c>
      <c r="I18" s="5">
        <v>41.24</v>
      </c>
      <c r="J18" s="8">
        <f t="shared" si="2"/>
        <v>0.28040481591345312</v>
      </c>
      <c r="K18" s="8">
        <f t="shared" si="3"/>
        <v>0.71959518408654688</v>
      </c>
      <c r="L18" s="5">
        <v>9.86</v>
      </c>
      <c r="M18" s="5">
        <v>67.17</v>
      </c>
      <c r="N18" s="5">
        <v>1</v>
      </c>
      <c r="O18" s="5">
        <v>1</v>
      </c>
      <c r="P18" s="5">
        <v>47.75</v>
      </c>
      <c r="Q18" s="5">
        <v>5.05</v>
      </c>
      <c r="R18" s="5">
        <v>2.5099999999999998</v>
      </c>
      <c r="S18" s="5">
        <v>57.309999999999995</v>
      </c>
      <c r="T18" s="11">
        <f t="shared" si="4"/>
        <v>11.799242424242426</v>
      </c>
      <c r="U18" s="2">
        <v>-75959176</v>
      </c>
      <c r="V18" s="2">
        <v>1031814253</v>
      </c>
      <c r="W18" s="2">
        <v>449405216</v>
      </c>
      <c r="X18" s="2">
        <f t="shared" si="5"/>
        <v>174719109</v>
      </c>
      <c r="Y18" s="2">
        <v>274686107</v>
      </c>
      <c r="Z18" s="2"/>
      <c r="AA18" s="2">
        <f t="shared" si="7"/>
        <v>1481219469</v>
      </c>
      <c r="AB18" s="13">
        <f t="shared" si="0"/>
        <v>2377559.3402889245</v>
      </c>
      <c r="AC18" s="13">
        <f t="shared" si="1"/>
        <v>1936650.6613162118</v>
      </c>
      <c r="AD18" s="2">
        <f t="shared" si="6"/>
        <v>1405260293</v>
      </c>
    </row>
    <row r="19" spans="1:30" x14ac:dyDescent="0.35">
      <c r="A19">
        <v>2023</v>
      </c>
      <c r="B19" t="s">
        <v>30</v>
      </c>
      <c r="C19" t="s">
        <v>31</v>
      </c>
      <c r="D19" t="s">
        <v>58</v>
      </c>
      <c r="E19" s="3" t="s">
        <v>33</v>
      </c>
      <c r="F19" s="2">
        <v>512</v>
      </c>
      <c r="G19" s="2" t="s">
        <v>56</v>
      </c>
      <c r="H19" s="5">
        <v>15.54</v>
      </c>
      <c r="I19" s="5">
        <v>36.479999999999997</v>
      </c>
      <c r="J19" s="8">
        <f t="shared" si="2"/>
        <v>0.29873125720876587</v>
      </c>
      <c r="K19" s="8">
        <f t="shared" si="3"/>
        <v>0.70126874279123408</v>
      </c>
      <c r="L19" s="5">
        <v>18.170000000000002</v>
      </c>
      <c r="M19" s="5">
        <v>70.19</v>
      </c>
      <c r="N19" s="5">
        <v>1</v>
      </c>
      <c r="O19" s="5">
        <v>1</v>
      </c>
      <c r="P19" s="5">
        <v>42.69</v>
      </c>
      <c r="Q19" s="5">
        <v>4.0999999999999996</v>
      </c>
      <c r="R19" s="5">
        <v>3.23</v>
      </c>
      <c r="S19" s="5">
        <v>52.019999999999996</v>
      </c>
      <c r="T19" s="11">
        <f t="shared" si="4"/>
        <v>10.942509083137423</v>
      </c>
      <c r="U19" s="2">
        <v>-43354299</v>
      </c>
      <c r="V19" s="2">
        <v>739315825</v>
      </c>
      <c r="W19" s="2">
        <v>374172231</v>
      </c>
      <c r="X19" s="2">
        <f t="shared" si="5"/>
        <v>146019073</v>
      </c>
      <c r="Y19" s="2">
        <v>228153158</v>
      </c>
      <c r="Z19" s="2"/>
      <c r="AA19" s="2">
        <f t="shared" si="7"/>
        <v>1113488056</v>
      </c>
      <c r="AB19" s="13">
        <f t="shared" si="0"/>
        <v>2174781.359375</v>
      </c>
      <c r="AC19" s="13">
        <f t="shared" si="1"/>
        <v>1729169.72265625</v>
      </c>
      <c r="AD19" s="2">
        <f t="shared" si="6"/>
        <v>1070133757</v>
      </c>
    </row>
    <row r="20" spans="1:30" x14ac:dyDescent="0.35">
      <c r="A20">
        <v>2023</v>
      </c>
      <c r="B20" t="s">
        <v>30</v>
      </c>
      <c r="C20" t="s">
        <v>31</v>
      </c>
      <c r="D20" t="s">
        <v>59</v>
      </c>
      <c r="E20" s="3" t="s">
        <v>40</v>
      </c>
      <c r="F20" s="2">
        <v>144</v>
      </c>
      <c r="G20" s="2" t="s">
        <v>41</v>
      </c>
      <c r="H20" s="5">
        <v>0.54</v>
      </c>
      <c r="I20" s="5">
        <v>16.98</v>
      </c>
      <c r="J20" s="8">
        <f t="shared" si="2"/>
        <v>3.082191780821918E-2</v>
      </c>
      <c r="K20" s="8">
        <f t="shared" si="3"/>
        <v>0.96917808219178092</v>
      </c>
      <c r="L20" s="5">
        <v>8.98</v>
      </c>
      <c r="M20" s="5">
        <v>26.5</v>
      </c>
      <c r="N20" s="5">
        <v>1</v>
      </c>
      <c r="O20" s="5">
        <v>1</v>
      </c>
      <c r="P20" s="5">
        <v>12.97</v>
      </c>
      <c r="Q20" s="5">
        <v>1</v>
      </c>
      <c r="R20" s="5">
        <v>1.55</v>
      </c>
      <c r="S20" s="5">
        <v>17.52</v>
      </c>
      <c r="T20" s="11">
        <f t="shared" si="4"/>
        <v>10.307802433786687</v>
      </c>
      <c r="U20" s="2">
        <v>-27977217</v>
      </c>
      <c r="V20" s="2">
        <v>289286835</v>
      </c>
      <c r="W20" s="2">
        <v>218881539</v>
      </c>
      <c r="X20" s="2">
        <f t="shared" si="5"/>
        <v>49420746</v>
      </c>
      <c r="Y20" s="2">
        <v>169460793</v>
      </c>
      <c r="Z20" s="2"/>
      <c r="AA20" s="2">
        <f t="shared" si="7"/>
        <v>508168374</v>
      </c>
      <c r="AB20" s="13">
        <f t="shared" si="0"/>
        <v>3528947.0416666665</v>
      </c>
      <c r="AC20" s="13">
        <f t="shared" si="1"/>
        <v>2352135.9791666665</v>
      </c>
      <c r="AD20" s="2">
        <f t="shared" si="6"/>
        <v>480191157</v>
      </c>
    </row>
    <row r="21" spans="1:30" x14ac:dyDescent="0.35">
      <c r="A21">
        <v>2023</v>
      </c>
      <c r="B21" t="s">
        <v>30</v>
      </c>
      <c r="C21" t="s">
        <v>31</v>
      </c>
      <c r="D21" t="s">
        <v>60</v>
      </c>
      <c r="E21" s="3" t="s">
        <v>40</v>
      </c>
      <c r="F21" s="2">
        <v>199</v>
      </c>
      <c r="G21" s="2" t="s">
        <v>41</v>
      </c>
      <c r="H21" s="5">
        <v>9.43</v>
      </c>
      <c r="I21" s="5">
        <v>19.95</v>
      </c>
      <c r="J21" s="8">
        <f t="shared" si="2"/>
        <v>0.32096664397549352</v>
      </c>
      <c r="K21" s="8">
        <f t="shared" si="3"/>
        <v>0.67903335602450643</v>
      </c>
      <c r="L21" s="5">
        <v>11.08</v>
      </c>
      <c r="M21" s="5">
        <v>40.46</v>
      </c>
      <c r="N21" s="5">
        <v>1</v>
      </c>
      <c r="O21" s="5">
        <v>0</v>
      </c>
      <c r="P21" s="5">
        <v>22.36</v>
      </c>
      <c r="Q21" s="5">
        <v>5.0199999999999996</v>
      </c>
      <c r="R21" s="5">
        <v>1</v>
      </c>
      <c r="S21" s="5">
        <v>29.38</v>
      </c>
      <c r="T21" s="11">
        <f t="shared" si="4"/>
        <v>7.2680788897005115</v>
      </c>
      <c r="U21" s="2">
        <v>-63729958</v>
      </c>
      <c r="V21" s="2">
        <v>474324390</v>
      </c>
      <c r="W21" s="2">
        <v>231282806</v>
      </c>
      <c r="X21" s="2">
        <f t="shared" si="5"/>
        <v>68492646</v>
      </c>
      <c r="Y21" s="2">
        <v>162790160</v>
      </c>
      <c r="Z21" s="2"/>
      <c r="AA21" s="2">
        <f t="shared" si="7"/>
        <v>705607196</v>
      </c>
      <c r="AB21" s="13">
        <f t="shared" si="0"/>
        <v>3545764.8040201003</v>
      </c>
      <c r="AC21" s="13">
        <f t="shared" si="1"/>
        <v>2727723.7989949747</v>
      </c>
      <c r="AD21" s="2">
        <f t="shared" si="6"/>
        <v>641877238</v>
      </c>
    </row>
    <row r="22" spans="1:30" x14ac:dyDescent="0.35">
      <c r="A22">
        <v>2023</v>
      </c>
      <c r="B22" t="s">
        <v>30</v>
      </c>
      <c r="C22" t="s">
        <v>31</v>
      </c>
      <c r="D22" t="s">
        <v>61</v>
      </c>
      <c r="E22" s="3" t="s">
        <v>33</v>
      </c>
      <c r="F22" s="2">
        <v>331</v>
      </c>
      <c r="G22" s="2" t="s">
        <v>34</v>
      </c>
      <c r="H22" s="5">
        <v>2.15</v>
      </c>
      <c r="I22" s="5">
        <v>36.590000000000003</v>
      </c>
      <c r="J22" s="8">
        <f t="shared" si="2"/>
        <v>5.5498193082085694E-2</v>
      </c>
      <c r="K22" s="8">
        <f t="shared" si="3"/>
        <v>0.9445018069179143</v>
      </c>
      <c r="L22" s="5">
        <v>14.66</v>
      </c>
      <c r="M22" s="5">
        <v>53.4</v>
      </c>
      <c r="N22" s="5">
        <v>1</v>
      </c>
      <c r="O22" s="5">
        <v>1</v>
      </c>
      <c r="P22" s="5">
        <v>30.92</v>
      </c>
      <c r="Q22" s="5">
        <v>3</v>
      </c>
      <c r="R22" s="5">
        <v>2.82</v>
      </c>
      <c r="S22" s="5">
        <v>38.74</v>
      </c>
      <c r="T22" s="11">
        <f t="shared" si="4"/>
        <v>9.7582547169811313</v>
      </c>
      <c r="U22" s="2">
        <v>-47824236</v>
      </c>
      <c r="V22" s="2">
        <v>644432183</v>
      </c>
      <c r="W22" s="2">
        <v>310094875</v>
      </c>
      <c r="X22" s="2">
        <f t="shared" si="5"/>
        <v>99163611</v>
      </c>
      <c r="Y22" s="2">
        <v>210931264</v>
      </c>
      <c r="Z22" s="2"/>
      <c r="AA22" s="2">
        <f t="shared" si="7"/>
        <v>954527058</v>
      </c>
      <c r="AB22" s="13">
        <f t="shared" si="0"/>
        <v>2883767.5468277945</v>
      </c>
      <c r="AC22" s="13">
        <f t="shared" si="1"/>
        <v>2246512.9728096677</v>
      </c>
      <c r="AD22" s="2">
        <f t="shared" si="6"/>
        <v>906702822</v>
      </c>
    </row>
    <row r="23" spans="1:30" x14ac:dyDescent="0.35">
      <c r="A23">
        <v>2023</v>
      </c>
      <c r="B23" t="s">
        <v>30</v>
      </c>
      <c r="C23" t="s">
        <v>31</v>
      </c>
      <c r="D23" t="s">
        <v>62</v>
      </c>
      <c r="E23" s="3" t="s">
        <v>33</v>
      </c>
      <c r="F23" s="2">
        <v>119</v>
      </c>
      <c r="G23" s="2" t="s">
        <v>41</v>
      </c>
      <c r="H23" s="5">
        <v>2.71</v>
      </c>
      <c r="I23" s="5">
        <v>14.2</v>
      </c>
      <c r="J23" s="8">
        <f t="shared" si="2"/>
        <v>0.1602602010644589</v>
      </c>
      <c r="K23" s="8">
        <f t="shared" si="3"/>
        <v>0.83973979893554107</v>
      </c>
      <c r="L23" s="5">
        <v>8.65</v>
      </c>
      <c r="M23" s="5">
        <v>25.56</v>
      </c>
      <c r="N23" s="5">
        <v>1</v>
      </c>
      <c r="O23" s="5">
        <v>0</v>
      </c>
      <c r="P23" s="5">
        <v>12.89</v>
      </c>
      <c r="Q23" s="5">
        <v>1</v>
      </c>
      <c r="R23" s="5">
        <v>2.02</v>
      </c>
      <c r="S23" s="5">
        <v>16.91</v>
      </c>
      <c r="T23" s="11">
        <f t="shared" si="4"/>
        <v>8.5673146148308135</v>
      </c>
      <c r="U23" s="2">
        <v>-18912502</v>
      </c>
      <c r="V23" s="2">
        <v>289318557</v>
      </c>
      <c r="W23" s="2">
        <v>183353943</v>
      </c>
      <c r="X23" s="2">
        <f t="shared" si="5"/>
        <v>44224282</v>
      </c>
      <c r="Y23" s="2">
        <v>139129661</v>
      </c>
      <c r="Z23" s="2"/>
      <c r="AA23" s="2">
        <f t="shared" si="7"/>
        <v>472672500</v>
      </c>
      <c r="AB23" s="13">
        <f t="shared" si="0"/>
        <v>3972037.8151260503</v>
      </c>
      <c r="AC23" s="13">
        <f t="shared" si="1"/>
        <v>2802881</v>
      </c>
      <c r="AD23" s="2">
        <f t="shared" si="6"/>
        <v>453759998</v>
      </c>
    </row>
    <row r="24" spans="1:30" x14ac:dyDescent="0.35">
      <c r="A24">
        <v>2023</v>
      </c>
      <c r="B24" t="s">
        <v>30</v>
      </c>
      <c r="C24" t="s">
        <v>31</v>
      </c>
      <c r="D24" t="s">
        <v>63</v>
      </c>
      <c r="E24" s="3" t="s">
        <v>33</v>
      </c>
      <c r="F24" s="2">
        <v>729</v>
      </c>
      <c r="G24" s="2" t="s">
        <v>38</v>
      </c>
      <c r="H24" s="5">
        <v>5.68</v>
      </c>
      <c r="I24" s="5">
        <v>58.82</v>
      </c>
      <c r="J24" s="8">
        <f t="shared" si="2"/>
        <v>8.8062015503875962E-2</v>
      </c>
      <c r="K24" s="8">
        <f t="shared" si="3"/>
        <v>0.91193798449612407</v>
      </c>
      <c r="L24" s="5">
        <v>29.64</v>
      </c>
      <c r="M24" s="5">
        <v>94.14</v>
      </c>
      <c r="N24" s="5">
        <v>1</v>
      </c>
      <c r="O24" s="5">
        <v>1</v>
      </c>
      <c r="P24" s="5">
        <v>49.26</v>
      </c>
      <c r="Q24" s="5">
        <v>3.59</v>
      </c>
      <c r="R24" s="5">
        <v>9.65</v>
      </c>
      <c r="S24" s="5">
        <v>64.5</v>
      </c>
      <c r="T24" s="11">
        <f t="shared" si="4"/>
        <v>13.79375591296121</v>
      </c>
      <c r="U24" s="2">
        <v>-63446386</v>
      </c>
      <c r="V24" s="2">
        <v>1101845893</v>
      </c>
      <c r="W24" s="2">
        <v>464403746</v>
      </c>
      <c r="X24" s="2">
        <f t="shared" si="5"/>
        <v>140694549</v>
      </c>
      <c r="Y24" s="2">
        <v>323709197</v>
      </c>
      <c r="Z24" s="2"/>
      <c r="AA24" s="2">
        <f t="shared" si="7"/>
        <v>1566249639</v>
      </c>
      <c r="AB24" s="13">
        <f t="shared" si="0"/>
        <v>2148490.5884773661</v>
      </c>
      <c r="AC24" s="13">
        <f t="shared" si="1"/>
        <v>1704445.0507544582</v>
      </c>
      <c r="AD24" s="2">
        <f t="shared" si="6"/>
        <v>1502803253</v>
      </c>
    </row>
    <row r="25" spans="1:30" x14ac:dyDescent="0.35">
      <c r="A25">
        <v>2023</v>
      </c>
      <c r="B25" t="s">
        <v>30</v>
      </c>
      <c r="C25" t="s">
        <v>31</v>
      </c>
      <c r="D25" t="s">
        <v>64</v>
      </c>
      <c r="E25" s="3" t="s">
        <v>65</v>
      </c>
      <c r="F25" s="2">
        <v>404</v>
      </c>
      <c r="G25" s="2" t="s">
        <v>36</v>
      </c>
      <c r="H25" s="5">
        <v>2.3199999999999998</v>
      </c>
      <c r="I25" s="5">
        <v>35.79</v>
      </c>
      <c r="J25" s="8">
        <f t="shared" si="2"/>
        <v>6.0876410390973495E-2</v>
      </c>
      <c r="K25" s="8">
        <f t="shared" si="3"/>
        <v>0.93912358960902653</v>
      </c>
      <c r="L25" s="5">
        <v>10.45</v>
      </c>
      <c r="M25" s="5">
        <v>48.56</v>
      </c>
      <c r="N25" s="5">
        <v>1</v>
      </c>
      <c r="O25" s="5">
        <v>1</v>
      </c>
      <c r="P25" s="5">
        <v>30.94</v>
      </c>
      <c r="Q25" s="5">
        <v>4</v>
      </c>
      <c r="R25" s="5">
        <v>1.17</v>
      </c>
      <c r="S25" s="5">
        <v>38.11</v>
      </c>
      <c r="T25" s="11">
        <f t="shared" si="4"/>
        <v>11.562678878076703</v>
      </c>
      <c r="U25" s="2">
        <v>-30769998</v>
      </c>
      <c r="V25" s="2">
        <v>616973280</v>
      </c>
      <c r="W25" s="2">
        <v>292377579</v>
      </c>
      <c r="X25" s="2">
        <f t="shared" si="5"/>
        <v>100135167</v>
      </c>
      <c r="Y25" s="2">
        <v>192242412</v>
      </c>
      <c r="Z25" s="2"/>
      <c r="AA25" s="2">
        <f t="shared" si="7"/>
        <v>909350859</v>
      </c>
      <c r="AB25" s="13">
        <f t="shared" si="0"/>
        <v>2250868.462871287</v>
      </c>
      <c r="AC25" s="13">
        <f t="shared" si="1"/>
        <v>1775020.9084158416</v>
      </c>
      <c r="AD25" s="2">
        <f t="shared" si="6"/>
        <v>878580861</v>
      </c>
    </row>
    <row r="26" spans="1:30" x14ac:dyDescent="0.35">
      <c r="A26">
        <v>2023</v>
      </c>
      <c r="B26" t="s">
        <v>30</v>
      </c>
      <c r="C26" t="s">
        <v>31</v>
      </c>
      <c r="D26" t="s">
        <v>66</v>
      </c>
      <c r="E26" s="3" t="s">
        <v>67</v>
      </c>
      <c r="F26" s="2">
        <v>559</v>
      </c>
      <c r="G26" s="2" t="s">
        <v>56</v>
      </c>
      <c r="H26" s="5">
        <v>2.5299999999999998</v>
      </c>
      <c r="I26" s="5">
        <v>49.06</v>
      </c>
      <c r="J26" s="8">
        <f t="shared" si="2"/>
        <v>4.9040511727078885E-2</v>
      </c>
      <c r="K26" s="8">
        <f t="shared" si="3"/>
        <v>0.95095948827292109</v>
      </c>
      <c r="L26" s="5">
        <v>27.96</v>
      </c>
      <c r="M26" s="5">
        <v>79.55</v>
      </c>
      <c r="N26" s="5">
        <v>1</v>
      </c>
      <c r="O26" s="5">
        <v>1</v>
      </c>
      <c r="P26" s="5">
        <v>44.15</v>
      </c>
      <c r="Q26" s="5">
        <v>2</v>
      </c>
      <c r="R26" s="5">
        <v>3.44</v>
      </c>
      <c r="S26" s="5">
        <v>51.589999999999996</v>
      </c>
      <c r="T26" s="11">
        <f t="shared" si="4"/>
        <v>12.112676056338028</v>
      </c>
      <c r="U26" s="2">
        <v>-59953012</v>
      </c>
      <c r="V26" s="2">
        <v>829657618</v>
      </c>
      <c r="W26" s="2">
        <v>366513240</v>
      </c>
      <c r="X26" s="2">
        <f t="shared" si="5"/>
        <v>119488208</v>
      </c>
      <c r="Y26" s="2">
        <v>247025032</v>
      </c>
      <c r="Z26" s="2"/>
      <c r="AA26" s="2">
        <f t="shared" si="7"/>
        <v>1196170858</v>
      </c>
      <c r="AB26" s="13">
        <f t="shared" si="0"/>
        <v>2139840.5330948122</v>
      </c>
      <c r="AC26" s="13">
        <f t="shared" si="1"/>
        <v>1697935.2880143113</v>
      </c>
      <c r="AD26" s="2">
        <f t="shared" si="6"/>
        <v>1136217846</v>
      </c>
    </row>
    <row r="27" spans="1:30" x14ac:dyDescent="0.35">
      <c r="A27">
        <v>2023</v>
      </c>
      <c r="B27" t="s">
        <v>30</v>
      </c>
      <c r="C27" t="s">
        <v>31</v>
      </c>
      <c r="D27" t="s">
        <v>68</v>
      </c>
      <c r="E27" s="3" t="s">
        <v>40</v>
      </c>
      <c r="F27" s="2">
        <v>487</v>
      </c>
      <c r="G27" s="2" t="s">
        <v>36</v>
      </c>
      <c r="H27" s="5">
        <v>16.489999999999998</v>
      </c>
      <c r="I27" s="5">
        <v>34.72</v>
      </c>
      <c r="J27" s="8">
        <f t="shared" si="2"/>
        <v>0.32200742042569813</v>
      </c>
      <c r="K27" s="8">
        <f t="shared" si="3"/>
        <v>0.67799257957430192</v>
      </c>
      <c r="L27" s="5">
        <v>20.350000000000001</v>
      </c>
      <c r="M27" s="5">
        <v>71.56</v>
      </c>
      <c r="N27" s="5">
        <v>1</v>
      </c>
      <c r="O27" s="5">
        <v>2</v>
      </c>
      <c r="P27" s="5">
        <v>46</v>
      </c>
      <c r="Q27" s="5">
        <v>2.21</v>
      </c>
      <c r="R27" s="5">
        <v>0</v>
      </c>
      <c r="S27" s="5">
        <v>51.21</v>
      </c>
      <c r="T27" s="11">
        <f t="shared" si="4"/>
        <v>10.101638664177557</v>
      </c>
      <c r="U27" s="2">
        <v>-54807640</v>
      </c>
      <c r="V27" s="2">
        <v>801654326</v>
      </c>
      <c r="W27" s="2">
        <v>306492345</v>
      </c>
      <c r="X27" s="2">
        <f t="shared" si="5"/>
        <v>114530359</v>
      </c>
      <c r="Y27" s="2">
        <v>191961986</v>
      </c>
      <c r="Z27" s="2"/>
      <c r="AA27" s="2">
        <f t="shared" si="7"/>
        <v>1108146671</v>
      </c>
      <c r="AB27" s="13">
        <f t="shared" si="0"/>
        <v>2275455.1765913758</v>
      </c>
      <c r="AC27" s="13">
        <f t="shared" si="1"/>
        <v>1881282.7207392198</v>
      </c>
      <c r="AD27" s="2">
        <f t="shared" si="6"/>
        <v>1053339031</v>
      </c>
    </row>
    <row r="28" spans="1:30" x14ac:dyDescent="0.35">
      <c r="A28">
        <v>2023</v>
      </c>
      <c r="B28" t="s">
        <v>30</v>
      </c>
      <c r="C28" t="s">
        <v>31</v>
      </c>
      <c r="D28" t="s">
        <v>69</v>
      </c>
      <c r="E28" s="3" t="s">
        <v>33</v>
      </c>
      <c r="F28" s="2">
        <v>596</v>
      </c>
      <c r="G28" s="2" t="s">
        <v>56</v>
      </c>
      <c r="H28" s="5">
        <v>4.79</v>
      </c>
      <c r="I28" s="5">
        <v>52.46</v>
      </c>
      <c r="J28" s="8">
        <f t="shared" si="2"/>
        <v>8.3668122270742357E-2</v>
      </c>
      <c r="K28" s="8">
        <f t="shared" si="3"/>
        <v>0.91633187772925762</v>
      </c>
      <c r="L28" s="5">
        <v>32.53</v>
      </c>
      <c r="M28" s="5">
        <v>89.78</v>
      </c>
      <c r="N28" s="5">
        <v>1</v>
      </c>
      <c r="O28" s="5">
        <v>2</v>
      </c>
      <c r="P28" s="5">
        <v>47.06</v>
      </c>
      <c r="Q28" s="5">
        <v>2.02</v>
      </c>
      <c r="R28" s="5">
        <v>5.17</v>
      </c>
      <c r="S28" s="5">
        <v>57.250000000000007</v>
      </c>
      <c r="T28" s="11">
        <f t="shared" si="4"/>
        <v>12.143439282803584</v>
      </c>
      <c r="U28" s="2">
        <v>-65162806</v>
      </c>
      <c r="V28" s="2">
        <v>870069680</v>
      </c>
      <c r="W28" s="2">
        <v>545573132</v>
      </c>
      <c r="X28" s="2">
        <f t="shared" si="5"/>
        <v>146543469</v>
      </c>
      <c r="Y28" s="2">
        <v>399029663</v>
      </c>
      <c r="Z28" s="2"/>
      <c r="AA28" s="2">
        <f t="shared" si="7"/>
        <v>1415642812</v>
      </c>
      <c r="AB28" s="13">
        <f t="shared" si="0"/>
        <v>2375239.6174496645</v>
      </c>
      <c r="AC28" s="13">
        <f t="shared" si="1"/>
        <v>1705726.7600671141</v>
      </c>
      <c r="AD28" s="2">
        <f t="shared" si="6"/>
        <v>1350480006</v>
      </c>
    </row>
    <row r="29" spans="1:30" x14ac:dyDescent="0.35">
      <c r="A29">
        <v>2023</v>
      </c>
      <c r="B29" t="s">
        <v>30</v>
      </c>
      <c r="C29" t="s">
        <v>31</v>
      </c>
      <c r="D29" t="s">
        <v>70</v>
      </c>
      <c r="E29" s="3" t="s">
        <v>53</v>
      </c>
      <c r="F29" s="2">
        <v>435</v>
      </c>
      <c r="G29" s="2" t="s">
        <v>36</v>
      </c>
      <c r="H29" s="5">
        <v>1.05</v>
      </c>
      <c r="I29" s="5">
        <v>38.450000000000003</v>
      </c>
      <c r="J29" s="8">
        <f t="shared" si="2"/>
        <v>2.6582278481012658E-2</v>
      </c>
      <c r="K29" s="8">
        <f t="shared" si="3"/>
        <v>0.97341772151898742</v>
      </c>
      <c r="L29" s="5">
        <v>14.45</v>
      </c>
      <c r="M29" s="5">
        <v>53.95</v>
      </c>
      <c r="N29" s="5">
        <v>1</v>
      </c>
      <c r="O29" s="5">
        <v>2</v>
      </c>
      <c r="P29" s="5">
        <v>31.24</v>
      </c>
      <c r="Q29" s="5">
        <v>2.0499999999999998</v>
      </c>
      <c r="R29" s="5">
        <v>3.21</v>
      </c>
      <c r="S29" s="5">
        <v>39.499999999999993</v>
      </c>
      <c r="T29" s="11">
        <f t="shared" si="4"/>
        <v>13.066987083208174</v>
      </c>
      <c r="U29" s="2">
        <v>-39280113</v>
      </c>
      <c r="V29" s="2">
        <v>681004125</v>
      </c>
      <c r="W29" s="2">
        <v>293536485</v>
      </c>
      <c r="X29" s="2">
        <f t="shared" si="5"/>
        <v>90861125</v>
      </c>
      <c r="Y29" s="2">
        <v>202675360</v>
      </c>
      <c r="Z29" s="2"/>
      <c r="AA29" s="2">
        <f t="shared" si="7"/>
        <v>974540610</v>
      </c>
      <c r="AB29" s="13">
        <f t="shared" si="0"/>
        <v>2240323.2413793104</v>
      </c>
      <c r="AC29" s="13">
        <f t="shared" si="1"/>
        <v>1774402.8735632184</v>
      </c>
      <c r="AD29" s="2">
        <f t="shared" si="6"/>
        <v>935260497</v>
      </c>
    </row>
    <row r="30" spans="1:30" x14ac:dyDescent="0.35">
      <c r="A30">
        <v>2023</v>
      </c>
      <c r="B30" t="s">
        <v>30</v>
      </c>
      <c r="C30" t="s">
        <v>31</v>
      </c>
      <c r="D30" t="s">
        <v>71</v>
      </c>
      <c r="E30" s="3" t="s">
        <v>33</v>
      </c>
      <c r="F30" s="2">
        <v>503</v>
      </c>
      <c r="G30" s="2" t="s">
        <v>56</v>
      </c>
      <c r="H30" s="5">
        <v>3.16</v>
      </c>
      <c r="I30" s="5">
        <v>46.54</v>
      </c>
      <c r="J30" s="8">
        <f t="shared" si="2"/>
        <v>6.3581488933601604E-2</v>
      </c>
      <c r="K30" s="8">
        <f t="shared" si="3"/>
        <v>0.93641851106639828</v>
      </c>
      <c r="L30" s="5">
        <v>10.77</v>
      </c>
      <c r="M30" s="5">
        <v>60.47</v>
      </c>
      <c r="N30" s="5">
        <v>1</v>
      </c>
      <c r="O30" s="5">
        <v>1</v>
      </c>
      <c r="P30" s="5">
        <v>45.21</v>
      </c>
      <c r="Q30" s="5">
        <v>2</v>
      </c>
      <c r="R30" s="5">
        <v>0.49</v>
      </c>
      <c r="S30" s="5">
        <v>49.7</v>
      </c>
      <c r="T30" s="11">
        <f t="shared" si="4"/>
        <v>10.654522346960389</v>
      </c>
      <c r="U30" s="2">
        <v>-47511645</v>
      </c>
      <c r="V30" s="2">
        <v>814702403</v>
      </c>
      <c r="W30" s="2">
        <v>370507451</v>
      </c>
      <c r="X30" s="2">
        <f t="shared" si="5"/>
        <v>104754747</v>
      </c>
      <c r="Y30" s="2">
        <v>265752704</v>
      </c>
      <c r="Z30" s="2"/>
      <c r="AA30" s="2">
        <f t="shared" si="7"/>
        <v>1185209854</v>
      </c>
      <c r="AB30" s="13">
        <f t="shared" si="0"/>
        <v>2356282.0159045728</v>
      </c>
      <c r="AC30" s="13">
        <f t="shared" si="1"/>
        <v>1827946.6202783301</v>
      </c>
      <c r="AD30" s="2">
        <f t="shared" si="6"/>
        <v>1137698209</v>
      </c>
    </row>
    <row r="31" spans="1:30" x14ac:dyDescent="0.35">
      <c r="A31">
        <v>2023</v>
      </c>
      <c r="B31" t="s">
        <v>30</v>
      </c>
      <c r="C31" t="s">
        <v>31</v>
      </c>
      <c r="D31" t="s">
        <v>72</v>
      </c>
      <c r="E31" s="3" t="s">
        <v>40</v>
      </c>
      <c r="F31" s="2">
        <v>179</v>
      </c>
      <c r="G31" s="2" t="s">
        <v>41</v>
      </c>
      <c r="H31" s="5">
        <v>3.53</v>
      </c>
      <c r="I31" s="5">
        <v>19.72</v>
      </c>
      <c r="J31" s="8">
        <f t="shared" si="2"/>
        <v>0.15182795698924731</v>
      </c>
      <c r="K31" s="8">
        <f t="shared" si="3"/>
        <v>0.84817204301075266</v>
      </c>
      <c r="L31" s="5">
        <v>11.35</v>
      </c>
      <c r="M31" s="5">
        <v>34.6</v>
      </c>
      <c r="N31" s="5">
        <v>1</v>
      </c>
      <c r="O31" s="5">
        <v>1</v>
      </c>
      <c r="P31" s="5">
        <v>20</v>
      </c>
      <c r="Q31" s="5">
        <v>0.75</v>
      </c>
      <c r="R31" s="5">
        <v>0.5</v>
      </c>
      <c r="S31" s="5">
        <v>23.25</v>
      </c>
      <c r="T31" s="11">
        <f t="shared" si="4"/>
        <v>8.6265060240963862</v>
      </c>
      <c r="U31" s="2">
        <v>-20837047</v>
      </c>
      <c r="V31" s="2">
        <v>365955229</v>
      </c>
      <c r="W31" s="2">
        <v>234476058</v>
      </c>
      <c r="X31" s="2">
        <f t="shared" si="5"/>
        <v>63026153</v>
      </c>
      <c r="Y31" s="2">
        <v>171449905</v>
      </c>
      <c r="Z31" s="2"/>
      <c r="AA31" s="2">
        <f t="shared" si="7"/>
        <v>600431287</v>
      </c>
      <c r="AB31" s="13">
        <f t="shared" si="0"/>
        <v>3354364.7318435754</v>
      </c>
      <c r="AC31" s="13">
        <f t="shared" si="1"/>
        <v>2396544.033519553</v>
      </c>
      <c r="AD31" s="2">
        <f t="shared" si="6"/>
        <v>579594240</v>
      </c>
    </row>
    <row r="32" spans="1:30" x14ac:dyDescent="0.35">
      <c r="A32">
        <v>2023</v>
      </c>
      <c r="B32" t="s">
        <v>30</v>
      </c>
      <c r="C32" t="s">
        <v>31</v>
      </c>
      <c r="D32" t="s">
        <v>73</v>
      </c>
      <c r="E32" s="3" t="s">
        <v>33</v>
      </c>
      <c r="F32" s="2">
        <v>675</v>
      </c>
      <c r="G32" s="2" t="s">
        <v>38</v>
      </c>
      <c r="H32" s="5">
        <v>10.01</v>
      </c>
      <c r="I32" s="5">
        <v>52.98</v>
      </c>
      <c r="J32" s="8">
        <f t="shared" si="2"/>
        <v>0.1589141133513256</v>
      </c>
      <c r="K32" s="8">
        <f t="shared" si="3"/>
        <v>0.84108588664867445</v>
      </c>
      <c r="L32" s="5">
        <v>33.450000000000003</v>
      </c>
      <c r="M32" s="5">
        <v>96.44</v>
      </c>
      <c r="N32" s="5">
        <v>1</v>
      </c>
      <c r="O32" s="5">
        <v>1</v>
      </c>
      <c r="P32" s="5">
        <v>56.99</v>
      </c>
      <c r="Q32" s="5">
        <v>4</v>
      </c>
      <c r="R32" s="5">
        <v>0</v>
      </c>
      <c r="S32" s="5">
        <v>62.99</v>
      </c>
      <c r="T32" s="11">
        <f t="shared" si="4"/>
        <v>11.067388096409248</v>
      </c>
      <c r="U32" s="2">
        <v>-162433448</v>
      </c>
      <c r="V32" s="2">
        <v>1019448757</v>
      </c>
      <c r="W32" s="2">
        <v>360626264</v>
      </c>
      <c r="X32" s="2">
        <f t="shared" si="5"/>
        <v>148307684</v>
      </c>
      <c r="Y32" s="2">
        <v>212318580</v>
      </c>
      <c r="Z32" s="2"/>
      <c r="AA32" s="2">
        <f t="shared" si="7"/>
        <v>1380075021</v>
      </c>
      <c r="AB32" s="13">
        <f t="shared" si="0"/>
        <v>2044555.5866666667</v>
      </c>
      <c r="AC32" s="13">
        <f t="shared" si="1"/>
        <v>1730009.5422222223</v>
      </c>
      <c r="AD32" s="2">
        <f t="shared" si="6"/>
        <v>1217641573</v>
      </c>
    </row>
    <row r="33" spans="1:30" x14ac:dyDescent="0.35">
      <c r="A33">
        <v>2023</v>
      </c>
      <c r="B33" t="s">
        <v>30</v>
      </c>
      <c r="C33" t="s">
        <v>31</v>
      </c>
      <c r="D33" t="s">
        <v>74</v>
      </c>
      <c r="E33" s="3" t="s">
        <v>33</v>
      </c>
      <c r="F33" s="2">
        <v>429</v>
      </c>
      <c r="G33" s="2" t="s">
        <v>36</v>
      </c>
      <c r="H33" s="5">
        <v>1</v>
      </c>
      <c r="I33" s="5">
        <v>39.979999999999997</v>
      </c>
      <c r="J33" s="8">
        <f t="shared" si="2"/>
        <v>2.440214738897023E-2</v>
      </c>
      <c r="K33" s="8">
        <f t="shared" si="3"/>
        <v>0.97559785261102971</v>
      </c>
      <c r="L33" s="5">
        <v>18.59</v>
      </c>
      <c r="M33" s="5">
        <v>59.57</v>
      </c>
      <c r="N33" s="5">
        <v>1</v>
      </c>
      <c r="O33" s="5">
        <v>2</v>
      </c>
      <c r="P33" s="5">
        <v>33.68</v>
      </c>
      <c r="Q33" s="5">
        <v>1</v>
      </c>
      <c r="R33" s="5">
        <v>3.3</v>
      </c>
      <c r="S33" s="5">
        <v>40.98</v>
      </c>
      <c r="T33" s="11">
        <f t="shared" si="4"/>
        <v>12.370242214532873</v>
      </c>
      <c r="U33" s="2">
        <v>-37445294</v>
      </c>
      <c r="V33" s="2">
        <v>705421988</v>
      </c>
      <c r="W33" s="2">
        <v>412235175</v>
      </c>
      <c r="X33" s="2">
        <f t="shared" si="5"/>
        <v>91246119</v>
      </c>
      <c r="Y33" s="2">
        <v>320989056</v>
      </c>
      <c r="Z33" s="2"/>
      <c r="AA33" s="2">
        <f t="shared" si="7"/>
        <v>1117657163</v>
      </c>
      <c r="AB33" s="13">
        <f t="shared" si="0"/>
        <v>2605261.4522144524</v>
      </c>
      <c r="AC33" s="13">
        <f t="shared" si="1"/>
        <v>1857035.2144522145</v>
      </c>
      <c r="AD33" s="2">
        <f t="shared" si="6"/>
        <v>1080211869</v>
      </c>
    </row>
    <row r="34" spans="1:30" x14ac:dyDescent="0.35">
      <c r="A34">
        <v>2023</v>
      </c>
      <c r="B34" t="s">
        <v>30</v>
      </c>
      <c r="C34" t="s">
        <v>31</v>
      </c>
      <c r="D34" t="s">
        <v>75</v>
      </c>
      <c r="E34" s="3" t="s">
        <v>40</v>
      </c>
      <c r="F34" s="2">
        <v>266</v>
      </c>
      <c r="G34" s="2" t="s">
        <v>43</v>
      </c>
      <c r="H34" s="5">
        <v>0</v>
      </c>
      <c r="I34" s="5">
        <v>29.42</v>
      </c>
      <c r="J34" s="8">
        <f t="shared" si="2"/>
        <v>0</v>
      </c>
      <c r="K34" s="8">
        <f t="shared" si="3"/>
        <v>1</v>
      </c>
      <c r="L34" s="5">
        <v>16.88</v>
      </c>
      <c r="M34" s="5">
        <v>46.3</v>
      </c>
      <c r="N34" s="5">
        <v>1</v>
      </c>
      <c r="O34" s="5">
        <v>1</v>
      </c>
      <c r="P34" s="5">
        <v>22.36</v>
      </c>
      <c r="Q34" s="5">
        <v>1</v>
      </c>
      <c r="R34" s="5">
        <v>4.0599999999999996</v>
      </c>
      <c r="S34" s="5">
        <v>29.419999999999998</v>
      </c>
      <c r="T34" s="11">
        <f t="shared" ref="T34:T65" si="8">F34/(S34-N34-O34-R34)</f>
        <v>11.386986301369863</v>
      </c>
      <c r="U34" s="2">
        <v>-49539359</v>
      </c>
      <c r="V34" s="2">
        <v>519467927</v>
      </c>
      <c r="W34" s="2">
        <v>338455658</v>
      </c>
      <c r="X34" s="2">
        <f t="shared" si="5"/>
        <v>78200211</v>
      </c>
      <c r="Y34" s="2">
        <v>260255447</v>
      </c>
      <c r="Z34" s="2"/>
      <c r="AA34" s="2">
        <f t="shared" si="7"/>
        <v>857923585</v>
      </c>
      <c r="AB34" s="13">
        <f t="shared" ref="AB34:AB65" si="9">AA34/F34</f>
        <v>3225276.635338346</v>
      </c>
      <c r="AC34" s="13">
        <f t="shared" ref="AC34:AC65" si="10">(AA34-Y34-Z34)/F34</f>
        <v>2246872.6992481202</v>
      </c>
      <c r="AD34" s="2">
        <f t="shared" si="6"/>
        <v>808384226</v>
      </c>
    </row>
    <row r="35" spans="1:30" x14ac:dyDescent="0.35">
      <c r="A35">
        <v>2023</v>
      </c>
      <c r="B35" t="s">
        <v>30</v>
      </c>
      <c r="C35" t="s">
        <v>31</v>
      </c>
      <c r="D35" t="s">
        <v>76</v>
      </c>
      <c r="E35" s="3" t="s">
        <v>53</v>
      </c>
      <c r="F35" s="2">
        <v>237</v>
      </c>
      <c r="G35" s="2" t="s">
        <v>43</v>
      </c>
      <c r="H35" s="5">
        <v>5.7</v>
      </c>
      <c r="I35" s="5">
        <v>22.24</v>
      </c>
      <c r="J35" s="8">
        <f t="shared" si="2"/>
        <v>0.20400858983536152</v>
      </c>
      <c r="K35" s="8">
        <f t="shared" si="3"/>
        <v>0.79599141016463848</v>
      </c>
      <c r="L35" s="5">
        <v>7.03</v>
      </c>
      <c r="M35" s="5">
        <v>34.97</v>
      </c>
      <c r="N35" s="5">
        <v>1</v>
      </c>
      <c r="O35" s="5">
        <v>0</v>
      </c>
      <c r="P35" s="5">
        <v>23.44</v>
      </c>
      <c r="Q35" s="5">
        <v>3.5</v>
      </c>
      <c r="R35" s="5">
        <v>0</v>
      </c>
      <c r="S35" s="5">
        <v>27.94</v>
      </c>
      <c r="T35" s="11">
        <f t="shared" si="8"/>
        <v>8.7973273942093542</v>
      </c>
      <c r="U35" s="2">
        <v>-27370783</v>
      </c>
      <c r="V35" s="2">
        <v>370490177</v>
      </c>
      <c r="W35" s="2">
        <v>235781550</v>
      </c>
      <c r="X35" s="2">
        <f t="shared" si="5"/>
        <v>80787573</v>
      </c>
      <c r="Y35" s="2">
        <v>154993977</v>
      </c>
      <c r="Z35" s="2"/>
      <c r="AA35" s="2">
        <f t="shared" si="7"/>
        <v>606271727</v>
      </c>
      <c r="AB35" s="13">
        <f t="shared" si="9"/>
        <v>2558108.5527426158</v>
      </c>
      <c r="AC35" s="13">
        <f t="shared" si="10"/>
        <v>1904125.5274261604</v>
      </c>
      <c r="AD35" s="2">
        <f t="shared" si="6"/>
        <v>578900944</v>
      </c>
    </row>
    <row r="36" spans="1:30" x14ac:dyDescent="0.35">
      <c r="A36">
        <v>2023</v>
      </c>
      <c r="B36" t="s">
        <v>30</v>
      </c>
      <c r="C36" t="s">
        <v>31</v>
      </c>
      <c r="D36" t="s">
        <v>77</v>
      </c>
      <c r="E36" s="3" t="s">
        <v>33</v>
      </c>
      <c r="F36" s="2">
        <v>358</v>
      </c>
      <c r="G36" s="2" t="s">
        <v>34</v>
      </c>
      <c r="H36" s="5">
        <v>2.91</v>
      </c>
      <c r="I36" s="5">
        <v>39.68</v>
      </c>
      <c r="J36" s="8">
        <f t="shared" si="2"/>
        <v>6.8325898098145099E-2</v>
      </c>
      <c r="K36" s="8">
        <f t="shared" si="3"/>
        <v>0.93167410190185485</v>
      </c>
      <c r="L36" s="5">
        <v>16.54</v>
      </c>
      <c r="M36" s="5">
        <v>59.13</v>
      </c>
      <c r="N36" s="5">
        <v>1</v>
      </c>
      <c r="O36" s="5">
        <v>1</v>
      </c>
      <c r="P36" s="5">
        <v>31.02</v>
      </c>
      <c r="Q36" s="5">
        <v>5.01</v>
      </c>
      <c r="R36" s="5">
        <v>4.5599999999999996</v>
      </c>
      <c r="S36" s="5">
        <v>42.589999999999996</v>
      </c>
      <c r="T36" s="11">
        <f t="shared" si="8"/>
        <v>9.936164307521512</v>
      </c>
      <c r="U36" s="2">
        <v>-54712110</v>
      </c>
      <c r="V36" s="2">
        <v>720826362</v>
      </c>
      <c r="W36" s="2">
        <v>354663376</v>
      </c>
      <c r="X36" s="2">
        <f t="shared" si="5"/>
        <v>94770060</v>
      </c>
      <c r="Y36" s="2">
        <v>259893316</v>
      </c>
      <c r="Z36" s="2"/>
      <c r="AA36" s="2">
        <f t="shared" si="7"/>
        <v>1075489738</v>
      </c>
      <c r="AB36" s="13">
        <f t="shared" si="9"/>
        <v>3004161.2793296091</v>
      </c>
      <c r="AC36" s="13">
        <f t="shared" si="10"/>
        <v>2278202.2960893856</v>
      </c>
      <c r="AD36" s="2">
        <f t="shared" si="6"/>
        <v>1020777628</v>
      </c>
    </row>
    <row r="37" spans="1:30" x14ac:dyDescent="0.35">
      <c r="A37">
        <v>2023</v>
      </c>
      <c r="B37" t="s">
        <v>30</v>
      </c>
      <c r="C37" t="s">
        <v>31</v>
      </c>
      <c r="D37" t="s">
        <v>78</v>
      </c>
      <c r="E37" s="3" t="s">
        <v>33</v>
      </c>
      <c r="F37" s="2">
        <v>519</v>
      </c>
      <c r="G37" s="2" t="s">
        <v>56</v>
      </c>
      <c r="H37" s="5">
        <v>10.34</v>
      </c>
      <c r="I37" s="5">
        <v>42.82</v>
      </c>
      <c r="J37" s="8">
        <f t="shared" si="2"/>
        <v>0.19450714823175322</v>
      </c>
      <c r="K37" s="8">
        <f t="shared" si="3"/>
        <v>0.80549285176824681</v>
      </c>
      <c r="L37" s="5">
        <v>19.670000000000002</v>
      </c>
      <c r="M37" s="5">
        <v>72.83</v>
      </c>
      <c r="N37" s="5">
        <v>1</v>
      </c>
      <c r="O37" s="5">
        <v>2</v>
      </c>
      <c r="P37" s="5">
        <v>43.39</v>
      </c>
      <c r="Q37" s="5">
        <v>1</v>
      </c>
      <c r="R37" s="5">
        <v>5.77</v>
      </c>
      <c r="S37" s="5">
        <v>53.16</v>
      </c>
      <c r="T37" s="11">
        <f t="shared" si="8"/>
        <v>11.691822482541113</v>
      </c>
      <c r="U37" s="2">
        <v>-50896310</v>
      </c>
      <c r="V37" s="2">
        <v>816963388</v>
      </c>
      <c r="W37" s="2">
        <v>408765873</v>
      </c>
      <c r="X37" s="2">
        <f t="shared" si="5"/>
        <v>121388209</v>
      </c>
      <c r="Y37" s="2">
        <v>287377664</v>
      </c>
      <c r="Z37" s="2"/>
      <c r="AA37" s="2">
        <f t="shared" si="7"/>
        <v>1225729261</v>
      </c>
      <c r="AB37" s="13">
        <f t="shared" si="9"/>
        <v>2361713.4123314065</v>
      </c>
      <c r="AC37" s="13">
        <f t="shared" si="10"/>
        <v>1807999.2235067438</v>
      </c>
      <c r="AD37" s="2">
        <f t="shared" si="6"/>
        <v>1174832951</v>
      </c>
    </row>
    <row r="38" spans="1:30" x14ac:dyDescent="0.35">
      <c r="A38">
        <v>2023</v>
      </c>
      <c r="B38" t="s">
        <v>79</v>
      </c>
      <c r="C38" t="s">
        <v>80</v>
      </c>
      <c r="D38" t="s">
        <v>81</v>
      </c>
      <c r="E38" s="3" t="s">
        <v>33</v>
      </c>
      <c r="F38" s="2">
        <v>593</v>
      </c>
      <c r="G38" s="2" t="s">
        <v>56</v>
      </c>
      <c r="H38" s="5">
        <v>12.48</v>
      </c>
      <c r="I38" s="5">
        <v>60.56</v>
      </c>
      <c r="J38" s="8">
        <f t="shared" si="2"/>
        <v>0.17086527929901424</v>
      </c>
      <c r="K38" s="8">
        <f t="shared" si="3"/>
        <v>0.82913472070098571</v>
      </c>
      <c r="L38" s="5">
        <v>34.08</v>
      </c>
      <c r="M38" s="5">
        <v>107.12</v>
      </c>
      <c r="N38" s="5">
        <v>1</v>
      </c>
      <c r="O38" s="5">
        <v>1</v>
      </c>
      <c r="P38" s="5">
        <v>47.51</v>
      </c>
      <c r="Q38" s="5">
        <v>4</v>
      </c>
      <c r="R38" s="5">
        <v>19.53</v>
      </c>
      <c r="S38" s="5">
        <v>73.039999999999992</v>
      </c>
      <c r="T38" s="11">
        <f t="shared" si="8"/>
        <v>11.512327703358574</v>
      </c>
      <c r="U38" s="2">
        <v>-110103678</v>
      </c>
      <c r="V38" s="2">
        <v>1217102327</v>
      </c>
      <c r="W38" s="2">
        <v>401226832</v>
      </c>
      <c r="X38" s="2">
        <f t="shared" si="5"/>
        <v>162405208</v>
      </c>
      <c r="Y38" s="2">
        <v>238821624</v>
      </c>
      <c r="Z38" s="2"/>
      <c r="AA38" s="2">
        <f t="shared" si="7"/>
        <v>1618329159</v>
      </c>
      <c r="AB38" s="13">
        <f t="shared" si="9"/>
        <v>2729054.2310286677</v>
      </c>
      <c r="AC38" s="13">
        <f t="shared" si="10"/>
        <v>2326319.6205733558</v>
      </c>
      <c r="AD38" s="2">
        <f t="shared" si="6"/>
        <v>1508225481</v>
      </c>
    </row>
    <row r="39" spans="1:30" x14ac:dyDescent="0.35">
      <c r="A39">
        <v>2023</v>
      </c>
      <c r="B39" t="s">
        <v>79</v>
      </c>
      <c r="C39" t="s">
        <v>80</v>
      </c>
      <c r="D39" t="s">
        <v>82</v>
      </c>
      <c r="E39" s="3" t="s">
        <v>40</v>
      </c>
      <c r="F39" s="2">
        <v>564</v>
      </c>
      <c r="G39" s="2" t="s">
        <v>56</v>
      </c>
      <c r="H39" s="5">
        <v>9.24</v>
      </c>
      <c r="I39" s="5">
        <v>49.78</v>
      </c>
      <c r="J39" s="8">
        <f t="shared" si="2"/>
        <v>0.15655709928837683</v>
      </c>
      <c r="K39" s="8">
        <f t="shared" si="3"/>
        <v>0.8434429007116232</v>
      </c>
      <c r="L39" s="5">
        <v>23.51</v>
      </c>
      <c r="M39" s="5">
        <v>82.53</v>
      </c>
      <c r="N39" s="5">
        <v>1</v>
      </c>
      <c r="O39" s="5">
        <v>1</v>
      </c>
      <c r="P39" s="5">
        <v>49.1</v>
      </c>
      <c r="Q39" s="5">
        <v>3</v>
      </c>
      <c r="R39" s="5">
        <v>4.92</v>
      </c>
      <c r="S39" s="5">
        <v>59.02</v>
      </c>
      <c r="T39" s="11">
        <f t="shared" si="8"/>
        <v>10.825335892514396</v>
      </c>
      <c r="U39" s="2">
        <v>-111529461</v>
      </c>
      <c r="V39" s="2">
        <v>1249033117</v>
      </c>
      <c r="W39" s="2">
        <v>750460615</v>
      </c>
      <c r="X39" s="2">
        <f t="shared" si="5"/>
        <v>211238131</v>
      </c>
      <c r="Y39" s="2">
        <v>539222484</v>
      </c>
      <c r="Z39" s="2"/>
      <c r="AA39" s="2">
        <f t="shared" si="7"/>
        <v>1999493732</v>
      </c>
      <c r="AB39" s="13">
        <f t="shared" si="9"/>
        <v>3545201.6524822693</v>
      </c>
      <c r="AC39" s="13">
        <f t="shared" si="10"/>
        <v>2589133.4184397161</v>
      </c>
      <c r="AD39" s="2">
        <f t="shared" si="6"/>
        <v>1887964271</v>
      </c>
    </row>
    <row r="40" spans="1:30" x14ac:dyDescent="0.35">
      <c r="A40">
        <v>2023</v>
      </c>
      <c r="B40" t="s">
        <v>79</v>
      </c>
      <c r="C40" t="s">
        <v>80</v>
      </c>
      <c r="D40" t="s">
        <v>83</v>
      </c>
      <c r="E40" s="3" t="s">
        <v>33</v>
      </c>
      <c r="F40" s="2">
        <v>687</v>
      </c>
      <c r="G40" s="2" t="s">
        <v>38</v>
      </c>
      <c r="H40" s="5">
        <v>7.25</v>
      </c>
      <c r="I40" s="5">
        <v>58.93</v>
      </c>
      <c r="J40" s="8">
        <f t="shared" si="2"/>
        <v>0.10954971290420065</v>
      </c>
      <c r="K40" s="8">
        <f t="shared" si="3"/>
        <v>0.89045028709579921</v>
      </c>
      <c r="L40" s="5">
        <v>18.760000000000002</v>
      </c>
      <c r="M40" s="5">
        <v>84.94</v>
      </c>
      <c r="N40" s="5">
        <v>1</v>
      </c>
      <c r="O40" s="5">
        <v>1</v>
      </c>
      <c r="P40" s="5">
        <v>55.35</v>
      </c>
      <c r="Q40" s="5">
        <v>4</v>
      </c>
      <c r="R40" s="5">
        <v>4.83</v>
      </c>
      <c r="S40" s="5">
        <v>66.180000000000007</v>
      </c>
      <c r="T40" s="11">
        <f t="shared" si="8"/>
        <v>11.575400168491996</v>
      </c>
      <c r="U40" s="2">
        <v>-98139169</v>
      </c>
      <c r="V40" s="2">
        <v>1026181590</v>
      </c>
      <c r="W40" s="2">
        <v>365910206</v>
      </c>
      <c r="X40" s="2">
        <f t="shared" si="5"/>
        <v>169929746</v>
      </c>
      <c r="Y40" s="2">
        <v>195980460</v>
      </c>
      <c r="Z40" s="2"/>
      <c r="AA40" s="2">
        <f t="shared" si="7"/>
        <v>1392091796</v>
      </c>
      <c r="AB40" s="13">
        <f t="shared" si="9"/>
        <v>2026334.4919941777</v>
      </c>
      <c r="AC40" s="13">
        <f t="shared" si="10"/>
        <v>1741064.5356623</v>
      </c>
      <c r="AD40" s="2">
        <f t="shared" si="6"/>
        <v>1293952627</v>
      </c>
    </row>
    <row r="41" spans="1:30" x14ac:dyDescent="0.35">
      <c r="A41">
        <v>2023</v>
      </c>
      <c r="B41" t="s">
        <v>79</v>
      </c>
      <c r="C41" t="s">
        <v>80</v>
      </c>
      <c r="D41" t="s">
        <v>84</v>
      </c>
      <c r="E41" s="3" t="s">
        <v>33</v>
      </c>
      <c r="F41" s="2">
        <v>364</v>
      </c>
      <c r="G41" s="2" t="s">
        <v>34</v>
      </c>
      <c r="H41" s="5">
        <v>5.17</v>
      </c>
      <c r="I41" s="5">
        <v>40.24</v>
      </c>
      <c r="J41" s="8">
        <f t="shared" si="2"/>
        <v>0.11385157454305218</v>
      </c>
      <c r="K41" s="8">
        <f t="shared" si="3"/>
        <v>0.88614842545694783</v>
      </c>
      <c r="L41" s="5">
        <v>23.07</v>
      </c>
      <c r="M41" s="5">
        <v>68.48</v>
      </c>
      <c r="N41" s="5">
        <v>1</v>
      </c>
      <c r="O41" s="5">
        <v>1</v>
      </c>
      <c r="P41" s="5">
        <v>31.3</v>
      </c>
      <c r="Q41" s="5">
        <v>3</v>
      </c>
      <c r="R41" s="5">
        <v>9.11</v>
      </c>
      <c r="S41" s="5">
        <v>45.41</v>
      </c>
      <c r="T41" s="11">
        <f t="shared" si="8"/>
        <v>10.612244897959185</v>
      </c>
      <c r="U41" s="2">
        <v>-53017358</v>
      </c>
      <c r="V41" s="2">
        <v>728341424</v>
      </c>
      <c r="W41" s="2">
        <v>199031813</v>
      </c>
      <c r="X41" s="2">
        <f t="shared" si="5"/>
        <v>97681025</v>
      </c>
      <c r="Y41" s="2">
        <v>101350788</v>
      </c>
      <c r="Z41" s="2"/>
      <c r="AA41" s="2">
        <f t="shared" si="7"/>
        <v>927373237</v>
      </c>
      <c r="AB41" s="13">
        <f t="shared" si="9"/>
        <v>2547728.673076923</v>
      </c>
      <c r="AC41" s="13">
        <f t="shared" si="10"/>
        <v>2269292.4423076925</v>
      </c>
      <c r="AD41" s="2">
        <f t="shared" si="6"/>
        <v>874355879</v>
      </c>
    </row>
    <row r="42" spans="1:30" x14ac:dyDescent="0.35">
      <c r="A42">
        <v>2023</v>
      </c>
      <c r="B42" t="s">
        <v>79</v>
      </c>
      <c r="C42" t="s">
        <v>80</v>
      </c>
      <c r="D42" t="s">
        <v>85</v>
      </c>
      <c r="E42" s="3" t="s">
        <v>33</v>
      </c>
      <c r="F42" s="2">
        <v>452</v>
      </c>
      <c r="G42" s="2" t="s">
        <v>36</v>
      </c>
      <c r="H42" s="5">
        <v>7.09</v>
      </c>
      <c r="I42" s="5">
        <v>40.53</v>
      </c>
      <c r="J42" s="8">
        <f t="shared" si="2"/>
        <v>0.1488870222595548</v>
      </c>
      <c r="K42" s="8">
        <f t="shared" si="3"/>
        <v>0.85111297774044514</v>
      </c>
      <c r="L42" s="5">
        <v>26.08</v>
      </c>
      <c r="M42" s="5">
        <v>73.7</v>
      </c>
      <c r="N42" s="5">
        <v>1</v>
      </c>
      <c r="O42" s="5">
        <v>1</v>
      </c>
      <c r="P42" s="5">
        <v>39.08</v>
      </c>
      <c r="Q42" s="5">
        <v>3</v>
      </c>
      <c r="R42" s="5">
        <v>3.54</v>
      </c>
      <c r="S42" s="5">
        <v>47.62</v>
      </c>
      <c r="T42" s="11">
        <f t="shared" si="8"/>
        <v>10.741444866920153</v>
      </c>
      <c r="U42" s="2">
        <v>-78629246</v>
      </c>
      <c r="V42" s="2">
        <v>744706047</v>
      </c>
      <c r="W42" s="2">
        <v>295262887</v>
      </c>
      <c r="X42" s="2">
        <f t="shared" si="5"/>
        <v>131238871</v>
      </c>
      <c r="Y42" s="2">
        <v>164024016</v>
      </c>
      <c r="Z42" s="2"/>
      <c r="AA42" s="2">
        <f t="shared" si="7"/>
        <v>1039968934</v>
      </c>
      <c r="AB42" s="13">
        <f t="shared" si="9"/>
        <v>2300816.2256637169</v>
      </c>
      <c r="AC42" s="13">
        <f t="shared" si="10"/>
        <v>1937931.2345132744</v>
      </c>
      <c r="AD42" s="2">
        <f t="shared" si="6"/>
        <v>961339688</v>
      </c>
    </row>
    <row r="43" spans="1:30" x14ac:dyDescent="0.35">
      <c r="A43">
        <v>2023</v>
      </c>
      <c r="B43" t="s">
        <v>79</v>
      </c>
      <c r="C43" t="s">
        <v>80</v>
      </c>
      <c r="D43" t="s">
        <v>86</v>
      </c>
      <c r="E43" s="3" t="s">
        <v>33</v>
      </c>
      <c r="F43" s="2">
        <v>529</v>
      </c>
      <c r="G43" s="2" t="s">
        <v>56</v>
      </c>
      <c r="H43" s="5">
        <v>4.49</v>
      </c>
      <c r="I43" s="5">
        <v>55.05</v>
      </c>
      <c r="J43" s="8">
        <f t="shared" si="2"/>
        <v>7.5411488075243532E-2</v>
      </c>
      <c r="K43" s="8">
        <f t="shared" si="3"/>
        <v>0.92458851192475644</v>
      </c>
      <c r="L43" s="5">
        <v>40.58</v>
      </c>
      <c r="M43" s="5">
        <v>100.12</v>
      </c>
      <c r="N43" s="5">
        <v>1</v>
      </c>
      <c r="O43" s="5">
        <v>1.04</v>
      </c>
      <c r="P43" s="5">
        <v>48.45</v>
      </c>
      <c r="Q43" s="5">
        <v>4.05</v>
      </c>
      <c r="R43" s="5">
        <v>5</v>
      </c>
      <c r="S43" s="5">
        <v>59.54</v>
      </c>
      <c r="T43" s="11">
        <f t="shared" si="8"/>
        <v>10.076190476190476</v>
      </c>
      <c r="U43" s="2">
        <v>-84146668</v>
      </c>
      <c r="V43" s="2">
        <v>1007820964</v>
      </c>
      <c r="W43" s="2">
        <v>346400074</v>
      </c>
      <c r="X43" s="2">
        <f t="shared" si="5"/>
        <v>145681534</v>
      </c>
      <c r="Y43" s="2">
        <v>200718540</v>
      </c>
      <c r="Z43" s="2"/>
      <c r="AA43" s="2">
        <f t="shared" si="7"/>
        <v>1354221038</v>
      </c>
      <c r="AB43" s="13">
        <f t="shared" si="9"/>
        <v>2559964.1550094518</v>
      </c>
      <c r="AC43" s="13">
        <f t="shared" si="10"/>
        <v>2180534.0226843101</v>
      </c>
      <c r="AD43" s="2">
        <f t="shared" si="6"/>
        <v>1270074370</v>
      </c>
    </row>
    <row r="44" spans="1:30" x14ac:dyDescent="0.35">
      <c r="A44">
        <v>2023</v>
      </c>
      <c r="B44" t="s">
        <v>79</v>
      </c>
      <c r="C44" t="s">
        <v>80</v>
      </c>
      <c r="D44" t="s">
        <v>87</v>
      </c>
      <c r="E44" s="3" t="s">
        <v>33</v>
      </c>
      <c r="F44" s="2">
        <v>457</v>
      </c>
      <c r="G44" s="2" t="s">
        <v>36</v>
      </c>
      <c r="H44" s="5">
        <v>1.8</v>
      </c>
      <c r="I44" s="5">
        <v>45.13</v>
      </c>
      <c r="J44" s="8">
        <f t="shared" si="2"/>
        <v>3.835499680375027E-2</v>
      </c>
      <c r="K44" s="8">
        <f t="shared" si="3"/>
        <v>0.96164500319624979</v>
      </c>
      <c r="L44" s="5">
        <v>24.22</v>
      </c>
      <c r="M44" s="5">
        <v>71.150000000000006</v>
      </c>
      <c r="N44" s="5">
        <v>1</v>
      </c>
      <c r="O44" s="5">
        <v>1</v>
      </c>
      <c r="P44" s="5">
        <v>39.29</v>
      </c>
      <c r="Q44" s="5">
        <v>3</v>
      </c>
      <c r="R44" s="5">
        <v>2.64</v>
      </c>
      <c r="S44" s="5">
        <v>46.93</v>
      </c>
      <c r="T44" s="11">
        <f t="shared" si="8"/>
        <v>10.806337195554505</v>
      </c>
      <c r="U44" s="2">
        <v>-22948938</v>
      </c>
      <c r="V44" s="2">
        <v>773996791</v>
      </c>
      <c r="W44" s="2">
        <v>265734402</v>
      </c>
      <c r="X44" s="2">
        <f t="shared" si="5"/>
        <v>116241402</v>
      </c>
      <c r="Y44" s="2">
        <v>149493000</v>
      </c>
      <c r="Z44" s="2"/>
      <c r="AA44" s="2">
        <f t="shared" si="7"/>
        <v>1039731193</v>
      </c>
      <c r="AB44" s="13">
        <f t="shared" si="9"/>
        <v>2275122.9606126915</v>
      </c>
      <c r="AC44" s="13">
        <f t="shared" si="10"/>
        <v>1948004.7986870897</v>
      </c>
      <c r="AD44" s="2">
        <f t="shared" si="6"/>
        <v>1016782255</v>
      </c>
    </row>
    <row r="45" spans="1:30" x14ac:dyDescent="0.35">
      <c r="A45">
        <v>2023</v>
      </c>
      <c r="B45" t="s">
        <v>79</v>
      </c>
      <c r="C45" t="s">
        <v>80</v>
      </c>
      <c r="D45" t="s">
        <v>88</v>
      </c>
      <c r="E45" s="3" t="s">
        <v>33</v>
      </c>
      <c r="F45" s="2">
        <v>455</v>
      </c>
      <c r="G45" s="2" t="s">
        <v>36</v>
      </c>
      <c r="H45" s="5">
        <v>9.18</v>
      </c>
      <c r="I45" s="5">
        <v>37.06</v>
      </c>
      <c r="J45" s="8">
        <f t="shared" si="2"/>
        <v>0.19852941176470587</v>
      </c>
      <c r="K45" s="8">
        <f t="shared" si="3"/>
        <v>0.80147058823529416</v>
      </c>
      <c r="L45" s="5">
        <v>21.03</v>
      </c>
      <c r="M45" s="5">
        <v>67.27</v>
      </c>
      <c r="N45" s="5">
        <v>1</v>
      </c>
      <c r="O45" s="5">
        <v>1</v>
      </c>
      <c r="P45" s="5">
        <v>33.880000000000003</v>
      </c>
      <c r="Q45" s="5">
        <v>3</v>
      </c>
      <c r="R45" s="5">
        <v>7.36</v>
      </c>
      <c r="S45" s="5">
        <v>46.24</v>
      </c>
      <c r="T45" s="11">
        <f t="shared" si="8"/>
        <v>12.337310195227765</v>
      </c>
      <c r="U45" s="2">
        <v>-68604766</v>
      </c>
      <c r="V45" s="2">
        <v>751406231</v>
      </c>
      <c r="W45" s="2">
        <v>262464069</v>
      </c>
      <c r="X45" s="2">
        <f t="shared" si="5"/>
        <v>135014913</v>
      </c>
      <c r="Y45" s="2">
        <v>127449156</v>
      </c>
      <c r="Z45" s="2"/>
      <c r="AA45" s="2">
        <f t="shared" si="7"/>
        <v>1013870300</v>
      </c>
      <c r="AB45" s="13">
        <f t="shared" si="9"/>
        <v>2228286.3736263737</v>
      </c>
      <c r="AC45" s="13">
        <f t="shared" si="10"/>
        <v>1948178.3384615385</v>
      </c>
      <c r="AD45" s="2">
        <f t="shared" si="6"/>
        <v>945265534</v>
      </c>
    </row>
    <row r="46" spans="1:30" x14ac:dyDescent="0.35">
      <c r="A46">
        <v>2023</v>
      </c>
      <c r="B46" t="s">
        <v>79</v>
      </c>
      <c r="C46" t="s">
        <v>80</v>
      </c>
      <c r="D46" t="s">
        <v>89</v>
      </c>
      <c r="E46" s="3" t="s">
        <v>33</v>
      </c>
      <c r="F46" s="2">
        <v>572</v>
      </c>
      <c r="G46" s="2" t="s">
        <v>56</v>
      </c>
      <c r="H46" s="5">
        <v>6.3</v>
      </c>
      <c r="I46" s="5">
        <v>46.71</v>
      </c>
      <c r="J46" s="8">
        <f t="shared" si="2"/>
        <v>0.11884550084889643</v>
      </c>
      <c r="K46" s="8">
        <f t="shared" si="3"/>
        <v>0.88115449915110367</v>
      </c>
      <c r="L46" s="5">
        <v>24.74</v>
      </c>
      <c r="M46" s="5">
        <v>77.75</v>
      </c>
      <c r="N46" s="5">
        <v>1</v>
      </c>
      <c r="O46" s="5">
        <v>1</v>
      </c>
      <c r="P46" s="5">
        <v>42.26</v>
      </c>
      <c r="Q46" s="5">
        <v>4</v>
      </c>
      <c r="R46" s="5">
        <v>4.75</v>
      </c>
      <c r="S46" s="5">
        <v>53.01</v>
      </c>
      <c r="T46" s="11">
        <f t="shared" si="8"/>
        <v>12.364894076956334</v>
      </c>
      <c r="U46" s="2">
        <v>-76885098</v>
      </c>
      <c r="V46" s="2">
        <v>857030958</v>
      </c>
      <c r="W46" s="2">
        <v>458964701</v>
      </c>
      <c r="X46" s="2">
        <f t="shared" si="5"/>
        <v>167080505</v>
      </c>
      <c r="Y46" s="2">
        <v>291884196</v>
      </c>
      <c r="Z46" s="2"/>
      <c r="AA46" s="2">
        <f t="shared" si="7"/>
        <v>1315995659</v>
      </c>
      <c r="AB46" s="13">
        <f t="shared" si="9"/>
        <v>2300691.7115384615</v>
      </c>
      <c r="AC46" s="13">
        <f t="shared" si="10"/>
        <v>1790404.6555944055</v>
      </c>
      <c r="AD46" s="2">
        <f t="shared" si="6"/>
        <v>1239110561</v>
      </c>
    </row>
    <row r="47" spans="1:30" x14ac:dyDescent="0.35">
      <c r="A47">
        <v>2023</v>
      </c>
      <c r="B47" t="s">
        <v>90</v>
      </c>
      <c r="C47" t="s">
        <v>91</v>
      </c>
      <c r="D47" t="s">
        <v>92</v>
      </c>
      <c r="E47" s="3" t="s">
        <v>33</v>
      </c>
      <c r="F47" s="2">
        <v>579</v>
      </c>
      <c r="G47" s="2" t="s">
        <v>56</v>
      </c>
      <c r="H47" s="5">
        <v>17.440000000000001</v>
      </c>
      <c r="I47" s="5">
        <v>47.5</v>
      </c>
      <c r="J47" s="8">
        <f t="shared" si="2"/>
        <v>0.26855558977517713</v>
      </c>
      <c r="K47" s="8">
        <f t="shared" si="3"/>
        <v>0.73144441022482298</v>
      </c>
      <c r="L47" s="5">
        <v>28</v>
      </c>
      <c r="M47" s="5">
        <v>92.94</v>
      </c>
      <c r="N47" s="5">
        <v>1</v>
      </c>
      <c r="O47" s="5">
        <v>2</v>
      </c>
      <c r="P47" s="5">
        <v>53.06</v>
      </c>
      <c r="Q47" s="5">
        <v>2</v>
      </c>
      <c r="R47" s="5">
        <v>6.88</v>
      </c>
      <c r="S47" s="5">
        <v>64.94</v>
      </c>
      <c r="T47" s="11">
        <f t="shared" si="8"/>
        <v>10.515800944424265</v>
      </c>
      <c r="U47" s="2">
        <v>-4703080</v>
      </c>
      <c r="V47" s="2">
        <v>1013019364</v>
      </c>
      <c r="W47" s="2">
        <v>316864265</v>
      </c>
      <c r="X47" s="2">
        <f t="shared" si="5"/>
        <v>154637525</v>
      </c>
      <c r="Y47" s="2">
        <v>162226740</v>
      </c>
      <c r="Z47" s="2"/>
      <c r="AA47" s="2">
        <f t="shared" si="7"/>
        <v>1329883629</v>
      </c>
      <c r="AB47" s="13">
        <f t="shared" si="9"/>
        <v>2296862.9170984458</v>
      </c>
      <c r="AC47" s="13">
        <f t="shared" si="10"/>
        <v>2016678.5647668394</v>
      </c>
      <c r="AD47" s="2">
        <f t="shared" si="6"/>
        <v>1325180549</v>
      </c>
    </row>
    <row r="48" spans="1:30" x14ac:dyDescent="0.35">
      <c r="A48">
        <v>2023</v>
      </c>
      <c r="B48" t="s">
        <v>93</v>
      </c>
      <c r="C48" t="s">
        <v>94</v>
      </c>
      <c r="D48" t="s">
        <v>95</v>
      </c>
      <c r="E48" s="3" t="s">
        <v>33</v>
      </c>
      <c r="F48" s="2">
        <v>348</v>
      </c>
      <c r="G48" s="2" t="s">
        <v>34</v>
      </c>
      <c r="H48" s="5">
        <v>2.91</v>
      </c>
      <c r="I48" s="5">
        <v>35.340000000000003</v>
      </c>
      <c r="J48" s="8">
        <f t="shared" si="2"/>
        <v>7.6078431372549021E-2</v>
      </c>
      <c r="K48" s="8">
        <f t="shared" si="3"/>
        <v>0.92392156862745112</v>
      </c>
      <c r="L48" s="5">
        <v>22.66</v>
      </c>
      <c r="M48" s="5">
        <v>60.91</v>
      </c>
      <c r="N48" s="5">
        <v>1</v>
      </c>
      <c r="O48" s="5">
        <v>1</v>
      </c>
      <c r="P48" s="5">
        <v>29.99</v>
      </c>
      <c r="Q48" s="5">
        <v>4.1100000000000003</v>
      </c>
      <c r="R48" s="5">
        <v>2.15</v>
      </c>
      <c r="S48" s="5">
        <v>38.25</v>
      </c>
      <c r="T48" s="11">
        <f t="shared" si="8"/>
        <v>10.205278592375366</v>
      </c>
      <c r="U48" s="2">
        <v>-7127032</v>
      </c>
      <c r="V48" s="2">
        <v>623261453</v>
      </c>
      <c r="W48" s="2">
        <v>354889234</v>
      </c>
      <c r="X48" s="2">
        <f t="shared" si="5"/>
        <v>99382666</v>
      </c>
      <c r="Y48" s="2">
        <v>255506568</v>
      </c>
      <c r="Z48" s="2"/>
      <c r="AA48" s="2">
        <f t="shared" si="7"/>
        <v>978150687</v>
      </c>
      <c r="AB48" s="13">
        <f t="shared" si="9"/>
        <v>2810777.8362068967</v>
      </c>
      <c r="AC48" s="13">
        <f t="shared" si="10"/>
        <v>2076563.5603448276</v>
      </c>
      <c r="AD48" s="2">
        <f t="shared" si="6"/>
        <v>971023655</v>
      </c>
    </row>
    <row r="49" spans="1:30" x14ac:dyDescent="0.35">
      <c r="A49">
        <v>2023</v>
      </c>
      <c r="B49" t="s">
        <v>93</v>
      </c>
      <c r="C49" t="s">
        <v>94</v>
      </c>
      <c r="D49" t="s">
        <v>96</v>
      </c>
      <c r="E49" s="3" t="s">
        <v>40</v>
      </c>
      <c r="F49" s="2">
        <v>326</v>
      </c>
      <c r="G49" s="2" t="s">
        <v>34</v>
      </c>
      <c r="H49" s="5">
        <v>4.82</v>
      </c>
      <c r="I49" s="5">
        <v>33.549999999999997</v>
      </c>
      <c r="J49" s="8">
        <f t="shared" si="2"/>
        <v>0.12561897315611156</v>
      </c>
      <c r="K49" s="8">
        <f t="shared" si="3"/>
        <v>0.87438102684388841</v>
      </c>
      <c r="L49" s="5">
        <v>21.81</v>
      </c>
      <c r="M49" s="5">
        <v>60.18</v>
      </c>
      <c r="N49" s="5">
        <v>1</v>
      </c>
      <c r="O49" s="5">
        <v>1</v>
      </c>
      <c r="P49" s="5">
        <v>28.28</v>
      </c>
      <c r="Q49" s="5">
        <v>3.05</v>
      </c>
      <c r="R49" s="5">
        <v>5.04</v>
      </c>
      <c r="S49" s="5">
        <v>38.369999999999997</v>
      </c>
      <c r="T49" s="11">
        <f t="shared" si="8"/>
        <v>10.40536227258219</v>
      </c>
      <c r="U49" s="2">
        <v>-12703115</v>
      </c>
      <c r="V49" s="2">
        <v>676929289</v>
      </c>
      <c r="W49" s="2">
        <v>285886331</v>
      </c>
      <c r="X49" s="2">
        <f t="shared" si="5"/>
        <v>106083431</v>
      </c>
      <c r="Y49" s="2">
        <v>179802900</v>
      </c>
      <c r="Z49" s="2"/>
      <c r="AA49" s="2">
        <f t="shared" si="7"/>
        <v>962815620</v>
      </c>
      <c r="AB49" s="13">
        <f t="shared" si="9"/>
        <v>2953422.1472392636</v>
      </c>
      <c r="AC49" s="13">
        <f t="shared" si="10"/>
        <v>2401879.5092024538</v>
      </c>
      <c r="AD49" s="2">
        <f t="shared" si="6"/>
        <v>950112505</v>
      </c>
    </row>
    <row r="50" spans="1:30" x14ac:dyDescent="0.35">
      <c r="A50">
        <v>2023</v>
      </c>
      <c r="B50" t="s">
        <v>93</v>
      </c>
      <c r="C50" t="s">
        <v>94</v>
      </c>
      <c r="D50" t="s">
        <v>97</v>
      </c>
      <c r="E50" s="3" t="s">
        <v>53</v>
      </c>
      <c r="F50" s="2">
        <v>637</v>
      </c>
      <c r="G50" s="2" t="s">
        <v>38</v>
      </c>
      <c r="H50" s="5">
        <v>1</v>
      </c>
      <c r="I50" s="5">
        <v>53.7</v>
      </c>
      <c r="J50" s="8">
        <f t="shared" si="2"/>
        <v>1.8281535648994516E-2</v>
      </c>
      <c r="K50" s="8">
        <f t="shared" si="3"/>
        <v>0.98171846435100552</v>
      </c>
      <c r="L50" s="5">
        <v>17.04</v>
      </c>
      <c r="M50" s="5">
        <v>71.739999999999995</v>
      </c>
      <c r="N50" s="5">
        <v>1</v>
      </c>
      <c r="O50" s="5">
        <v>1</v>
      </c>
      <c r="P50" s="5">
        <v>42.8</v>
      </c>
      <c r="Q50" s="5">
        <v>4.9000000000000004</v>
      </c>
      <c r="R50" s="5">
        <v>5</v>
      </c>
      <c r="S50" s="5">
        <v>54.699999999999996</v>
      </c>
      <c r="T50" s="11">
        <f t="shared" si="8"/>
        <v>13.354297693920337</v>
      </c>
      <c r="U50" s="2">
        <v>-7680000</v>
      </c>
      <c r="V50" s="2">
        <v>838198763</v>
      </c>
      <c r="W50" s="2">
        <v>313047582</v>
      </c>
      <c r="X50" s="2">
        <f t="shared" si="5"/>
        <v>131450202</v>
      </c>
      <c r="Y50" s="2">
        <v>181597380</v>
      </c>
      <c r="Z50" s="2"/>
      <c r="AA50" s="2">
        <f t="shared" si="7"/>
        <v>1151246345</v>
      </c>
      <c r="AB50" s="13">
        <f t="shared" si="9"/>
        <v>1807294.1051805338</v>
      </c>
      <c r="AC50" s="13">
        <f t="shared" si="10"/>
        <v>1522211.8759811616</v>
      </c>
      <c r="AD50" s="2">
        <f t="shared" si="6"/>
        <v>1143566345</v>
      </c>
    </row>
    <row r="51" spans="1:30" x14ac:dyDescent="0.35">
      <c r="A51">
        <v>2023</v>
      </c>
      <c r="B51" t="s">
        <v>93</v>
      </c>
      <c r="C51" t="s">
        <v>94</v>
      </c>
      <c r="D51" t="s">
        <v>98</v>
      </c>
      <c r="E51" s="3" t="s">
        <v>40</v>
      </c>
      <c r="F51" s="2">
        <v>516</v>
      </c>
      <c r="G51" s="2" t="s">
        <v>56</v>
      </c>
      <c r="H51" s="5">
        <v>2.94</v>
      </c>
      <c r="I51" s="5">
        <v>47.22</v>
      </c>
      <c r="J51" s="8">
        <f t="shared" si="2"/>
        <v>5.861244019138756E-2</v>
      </c>
      <c r="K51" s="8">
        <f t="shared" si="3"/>
        <v>0.94138755980861244</v>
      </c>
      <c r="L51" s="5">
        <v>28.18</v>
      </c>
      <c r="M51" s="5">
        <v>78.34</v>
      </c>
      <c r="N51" s="5">
        <v>1</v>
      </c>
      <c r="O51" s="5">
        <v>1</v>
      </c>
      <c r="P51" s="5">
        <v>40.06</v>
      </c>
      <c r="Q51" s="5">
        <v>4</v>
      </c>
      <c r="R51" s="5">
        <v>4.0999999999999996</v>
      </c>
      <c r="S51" s="5">
        <v>50.160000000000004</v>
      </c>
      <c r="T51" s="11">
        <f t="shared" si="8"/>
        <v>11.711302768951429</v>
      </c>
      <c r="U51" s="2">
        <v>-7098481</v>
      </c>
      <c r="V51" s="2">
        <v>783025822</v>
      </c>
      <c r="W51" s="2">
        <v>321905707</v>
      </c>
      <c r="X51" s="2">
        <f t="shared" si="5"/>
        <v>121355479</v>
      </c>
      <c r="Y51" s="2">
        <v>200550228</v>
      </c>
      <c r="Z51" s="2"/>
      <c r="AA51" s="2">
        <f t="shared" si="7"/>
        <v>1104931529</v>
      </c>
      <c r="AB51" s="13">
        <f t="shared" si="9"/>
        <v>2141340.17248062</v>
      </c>
      <c r="AC51" s="13">
        <f t="shared" si="10"/>
        <v>1752676.9399224806</v>
      </c>
      <c r="AD51" s="2">
        <f t="shared" si="6"/>
        <v>1097833048</v>
      </c>
    </row>
    <row r="52" spans="1:30" x14ac:dyDescent="0.35">
      <c r="A52">
        <v>2023</v>
      </c>
      <c r="B52" t="s">
        <v>93</v>
      </c>
      <c r="C52" t="s">
        <v>94</v>
      </c>
      <c r="D52" t="s">
        <v>99</v>
      </c>
      <c r="E52" s="3" t="s">
        <v>33</v>
      </c>
      <c r="F52" s="2">
        <v>245</v>
      </c>
      <c r="G52" s="2" t="s">
        <v>43</v>
      </c>
      <c r="H52" s="5">
        <v>1.06</v>
      </c>
      <c r="I52" s="5">
        <v>15.44</v>
      </c>
      <c r="J52" s="8">
        <f t="shared" si="2"/>
        <v>6.424242424242424E-2</v>
      </c>
      <c r="K52" s="8">
        <f t="shared" si="3"/>
        <v>0.93575757575757568</v>
      </c>
      <c r="L52" s="5">
        <v>26.69</v>
      </c>
      <c r="M52" s="5">
        <v>43.19</v>
      </c>
      <c r="N52" s="5">
        <v>1</v>
      </c>
      <c r="O52" s="5">
        <v>1</v>
      </c>
      <c r="P52" s="5">
        <v>11.6</v>
      </c>
      <c r="Q52" s="5">
        <v>1.08</v>
      </c>
      <c r="R52" s="5">
        <v>1.82</v>
      </c>
      <c r="S52" s="5">
        <v>16.5</v>
      </c>
      <c r="T52" s="11">
        <f t="shared" si="8"/>
        <v>19.321766561514195</v>
      </c>
      <c r="U52" s="2">
        <v>-8711286</v>
      </c>
      <c r="V52" s="2">
        <v>587561456</v>
      </c>
      <c r="W52" s="2">
        <v>231152396</v>
      </c>
      <c r="X52" s="2">
        <f t="shared" si="5"/>
        <v>78408944</v>
      </c>
      <c r="Y52" s="2">
        <v>152743452</v>
      </c>
      <c r="Z52" s="2"/>
      <c r="AA52" s="2">
        <f t="shared" si="7"/>
        <v>818713852</v>
      </c>
      <c r="AB52" s="13">
        <f t="shared" si="9"/>
        <v>3341689.1918367348</v>
      </c>
      <c r="AC52" s="13">
        <f t="shared" si="10"/>
        <v>2718246.5306122447</v>
      </c>
      <c r="AD52" s="2">
        <f t="shared" si="6"/>
        <v>810002566</v>
      </c>
    </row>
    <row r="53" spans="1:30" x14ac:dyDescent="0.35">
      <c r="A53">
        <v>2023</v>
      </c>
      <c r="B53" t="s">
        <v>93</v>
      </c>
      <c r="C53" t="s">
        <v>94</v>
      </c>
      <c r="D53" t="s">
        <v>100</v>
      </c>
      <c r="E53" s="3" t="s">
        <v>101</v>
      </c>
      <c r="F53" s="2">
        <v>285</v>
      </c>
      <c r="G53" s="2" t="s">
        <v>43</v>
      </c>
      <c r="H53" s="5">
        <v>8.48</v>
      </c>
      <c r="I53" s="5">
        <v>24.9</v>
      </c>
      <c r="J53" s="8">
        <f t="shared" si="2"/>
        <v>0.2540443379269024</v>
      </c>
      <c r="K53" s="8">
        <f t="shared" si="3"/>
        <v>0.74595566207309771</v>
      </c>
      <c r="L53" s="5">
        <v>17.920000000000002</v>
      </c>
      <c r="M53" s="5">
        <v>51.3</v>
      </c>
      <c r="N53" s="5">
        <v>1</v>
      </c>
      <c r="O53" s="5">
        <v>1</v>
      </c>
      <c r="P53" s="5">
        <v>24.24</v>
      </c>
      <c r="Q53" s="5">
        <v>3.08</v>
      </c>
      <c r="R53" s="5">
        <v>4.0599999999999996</v>
      </c>
      <c r="S53" s="5">
        <v>33.380000000000003</v>
      </c>
      <c r="T53" s="11">
        <f t="shared" si="8"/>
        <v>10.431918008784772</v>
      </c>
      <c r="U53" s="2">
        <v>-1137500</v>
      </c>
      <c r="V53" s="2">
        <v>512155294</v>
      </c>
      <c r="W53" s="2">
        <v>175398251</v>
      </c>
      <c r="X53" s="2">
        <f t="shared" si="5"/>
        <v>91138595</v>
      </c>
      <c r="Y53" s="2">
        <v>84259656</v>
      </c>
      <c r="Z53" s="2"/>
      <c r="AA53" s="2">
        <f t="shared" si="7"/>
        <v>687553545</v>
      </c>
      <c r="AB53" s="13">
        <f t="shared" si="9"/>
        <v>2412468.5789473685</v>
      </c>
      <c r="AC53" s="13">
        <f t="shared" si="10"/>
        <v>2116820.6631578947</v>
      </c>
      <c r="AD53" s="2">
        <f t="shared" si="6"/>
        <v>686416045</v>
      </c>
    </row>
    <row r="54" spans="1:30" x14ac:dyDescent="0.35">
      <c r="A54">
        <v>2023</v>
      </c>
      <c r="B54" t="s">
        <v>102</v>
      </c>
      <c r="C54" t="s">
        <v>103</v>
      </c>
      <c r="D54" t="s">
        <v>104</v>
      </c>
      <c r="E54" s="3" t="s">
        <v>33</v>
      </c>
      <c r="F54" s="2">
        <v>426</v>
      </c>
      <c r="G54" s="2" t="s">
        <v>36</v>
      </c>
      <c r="H54" s="5">
        <v>3.72</v>
      </c>
      <c r="I54" s="5">
        <v>44.83</v>
      </c>
      <c r="J54" s="8">
        <f t="shared" si="2"/>
        <v>7.6622039134912473E-2</v>
      </c>
      <c r="K54" s="8">
        <f t="shared" si="3"/>
        <v>0.92337796086508761</v>
      </c>
      <c r="L54" s="5">
        <v>29.73</v>
      </c>
      <c r="M54" s="5">
        <v>78.28</v>
      </c>
      <c r="N54" s="5">
        <v>1</v>
      </c>
      <c r="O54" s="5">
        <v>1</v>
      </c>
      <c r="P54" s="5">
        <v>37.630000000000003</v>
      </c>
      <c r="Q54" s="5">
        <v>4.8</v>
      </c>
      <c r="R54" s="5">
        <v>4.12</v>
      </c>
      <c r="S54" s="5">
        <v>48.55</v>
      </c>
      <c r="T54" s="11">
        <f t="shared" si="8"/>
        <v>10.040065991044072</v>
      </c>
      <c r="U54" s="2">
        <v>-68041459</v>
      </c>
      <c r="V54" s="2">
        <v>763856959</v>
      </c>
      <c r="W54" s="2">
        <v>412258100</v>
      </c>
      <c r="X54" s="2">
        <f t="shared" si="5"/>
        <v>407065460</v>
      </c>
      <c r="Y54" s="2">
        <v>5192640</v>
      </c>
      <c r="Z54" s="2"/>
      <c r="AA54" s="2">
        <f t="shared" si="7"/>
        <v>1176115059</v>
      </c>
      <c r="AB54" s="13">
        <f t="shared" si="9"/>
        <v>2760833.471830986</v>
      </c>
      <c r="AC54" s="13">
        <f t="shared" si="10"/>
        <v>2748644.176056338</v>
      </c>
      <c r="AD54" s="2">
        <f t="shared" si="6"/>
        <v>1108073600</v>
      </c>
    </row>
    <row r="55" spans="1:30" x14ac:dyDescent="0.35">
      <c r="A55">
        <v>2023</v>
      </c>
      <c r="B55" t="s">
        <v>102</v>
      </c>
      <c r="C55" t="s">
        <v>103</v>
      </c>
      <c r="D55" t="s">
        <v>105</v>
      </c>
      <c r="E55" s="3" t="s">
        <v>40</v>
      </c>
      <c r="F55" s="2">
        <v>220</v>
      </c>
      <c r="G55" s="2" t="s">
        <v>43</v>
      </c>
      <c r="H55" s="5">
        <v>9.41</v>
      </c>
      <c r="I55" s="5">
        <v>20.440000000000001</v>
      </c>
      <c r="J55" s="8">
        <f t="shared" si="2"/>
        <v>0.3152428810720268</v>
      </c>
      <c r="K55" s="8">
        <f t="shared" si="3"/>
        <v>0.6847571189279732</v>
      </c>
      <c r="L55" s="5">
        <v>19.38</v>
      </c>
      <c r="M55" s="5">
        <v>49.23</v>
      </c>
      <c r="N55" s="5">
        <v>1</v>
      </c>
      <c r="O55" s="5">
        <v>0</v>
      </c>
      <c r="P55" s="5">
        <v>24.25</v>
      </c>
      <c r="Q55" s="5">
        <v>3.2</v>
      </c>
      <c r="R55" s="5">
        <v>1.4</v>
      </c>
      <c r="S55" s="5">
        <v>29.849999999999998</v>
      </c>
      <c r="T55" s="11">
        <f t="shared" si="8"/>
        <v>8.0145719489981779</v>
      </c>
      <c r="U55" s="2">
        <v>-1809846</v>
      </c>
      <c r="V55" s="2">
        <v>460845211</v>
      </c>
      <c r="W55" s="2">
        <v>151055330</v>
      </c>
      <c r="X55" s="2">
        <f t="shared" si="5"/>
        <v>62475062</v>
      </c>
      <c r="Y55" s="2">
        <v>88580268</v>
      </c>
      <c r="Z55" s="2"/>
      <c r="AA55" s="2">
        <f t="shared" si="7"/>
        <v>611900541</v>
      </c>
      <c r="AB55" s="13">
        <f t="shared" si="9"/>
        <v>2781366.0954545452</v>
      </c>
      <c r="AC55" s="13">
        <f t="shared" si="10"/>
        <v>2378728.5136363637</v>
      </c>
      <c r="AD55" s="2">
        <f t="shared" si="6"/>
        <v>610090695</v>
      </c>
    </row>
    <row r="56" spans="1:30" x14ac:dyDescent="0.35">
      <c r="A56">
        <v>2023</v>
      </c>
      <c r="B56" t="s">
        <v>102</v>
      </c>
      <c r="C56" t="s">
        <v>103</v>
      </c>
      <c r="D56" t="s">
        <v>106</v>
      </c>
      <c r="E56" s="3" t="s">
        <v>33</v>
      </c>
      <c r="F56" s="2">
        <v>545</v>
      </c>
      <c r="G56" s="2" t="s">
        <v>56</v>
      </c>
      <c r="H56" s="5">
        <v>17.41</v>
      </c>
      <c r="I56" s="5">
        <v>55.99</v>
      </c>
      <c r="J56" s="8">
        <f t="shared" si="2"/>
        <v>0.23719346049046319</v>
      </c>
      <c r="K56" s="8">
        <f t="shared" si="3"/>
        <v>0.76280653950953681</v>
      </c>
      <c r="L56" s="5">
        <v>42.35</v>
      </c>
      <c r="M56" s="5">
        <v>115.75</v>
      </c>
      <c r="N56" s="5">
        <v>1</v>
      </c>
      <c r="O56" s="5">
        <v>1.63</v>
      </c>
      <c r="P56" s="5">
        <v>48.95</v>
      </c>
      <c r="Q56" s="5">
        <v>7.96</v>
      </c>
      <c r="R56" s="5">
        <v>13.86</v>
      </c>
      <c r="S56" s="5">
        <v>73.400000000000006</v>
      </c>
      <c r="T56" s="11">
        <f t="shared" si="8"/>
        <v>9.5765243366719357</v>
      </c>
      <c r="U56" s="2">
        <v>-31680447</v>
      </c>
      <c r="V56" s="2">
        <v>1076161782</v>
      </c>
      <c r="W56" s="2">
        <v>379115786</v>
      </c>
      <c r="X56" s="2">
        <f t="shared" si="5"/>
        <v>157492178</v>
      </c>
      <c r="Y56" s="2">
        <v>221623608</v>
      </c>
      <c r="Z56" s="2"/>
      <c r="AA56" s="2">
        <f t="shared" si="7"/>
        <v>1455277568</v>
      </c>
      <c r="AB56" s="13">
        <f t="shared" si="9"/>
        <v>2670234.0697247707</v>
      </c>
      <c r="AC56" s="13">
        <f t="shared" si="10"/>
        <v>2263585.2477064221</v>
      </c>
      <c r="AD56" s="2">
        <f t="shared" si="6"/>
        <v>1423597121</v>
      </c>
    </row>
    <row r="57" spans="1:30" x14ac:dyDescent="0.35">
      <c r="A57">
        <v>2023</v>
      </c>
      <c r="B57" t="s">
        <v>102</v>
      </c>
      <c r="C57" t="s">
        <v>103</v>
      </c>
      <c r="D57" t="s">
        <v>107</v>
      </c>
      <c r="E57" s="3" t="s">
        <v>33</v>
      </c>
      <c r="F57" s="2">
        <v>375</v>
      </c>
      <c r="G57" s="2" t="s">
        <v>34</v>
      </c>
      <c r="H57" s="5">
        <v>5.74</v>
      </c>
      <c r="I57" s="5">
        <v>46.77</v>
      </c>
      <c r="J57" s="8">
        <f t="shared" si="2"/>
        <v>0.10931251190249476</v>
      </c>
      <c r="K57" s="8">
        <f t="shared" si="3"/>
        <v>0.8906874880975052</v>
      </c>
      <c r="L57" s="5">
        <v>21.77</v>
      </c>
      <c r="M57" s="5">
        <v>74.28</v>
      </c>
      <c r="N57" s="5">
        <v>0.75</v>
      </c>
      <c r="O57" s="5">
        <v>1</v>
      </c>
      <c r="P57" s="5">
        <v>36.26</v>
      </c>
      <c r="Q57" s="5">
        <v>5.3</v>
      </c>
      <c r="R57" s="5">
        <v>9.1999999999999993</v>
      </c>
      <c r="S57" s="5">
        <v>52.509999999999991</v>
      </c>
      <c r="T57" s="11">
        <f t="shared" si="8"/>
        <v>9.0230991337824857</v>
      </c>
      <c r="U57" s="2">
        <v>-63889516</v>
      </c>
      <c r="V57" s="2">
        <v>750688906</v>
      </c>
      <c r="W57" s="2">
        <v>281733838</v>
      </c>
      <c r="X57" s="2">
        <f t="shared" si="5"/>
        <v>130985110</v>
      </c>
      <c r="Y57" s="2">
        <v>150748728</v>
      </c>
      <c r="Z57" s="2"/>
      <c r="AA57" s="2">
        <f t="shared" si="7"/>
        <v>1032422744</v>
      </c>
      <c r="AB57" s="13">
        <f t="shared" si="9"/>
        <v>2753127.3173333332</v>
      </c>
      <c r="AC57" s="13">
        <f t="shared" si="10"/>
        <v>2351130.7093333332</v>
      </c>
      <c r="AD57" s="2">
        <f t="shared" si="6"/>
        <v>968533228</v>
      </c>
    </row>
    <row r="58" spans="1:30" x14ac:dyDescent="0.35">
      <c r="A58">
        <v>2023</v>
      </c>
      <c r="B58" t="s">
        <v>102</v>
      </c>
      <c r="C58" t="s">
        <v>103</v>
      </c>
      <c r="D58" t="s">
        <v>108</v>
      </c>
      <c r="E58" s="3" t="s">
        <v>33</v>
      </c>
      <c r="F58" s="2">
        <v>420</v>
      </c>
      <c r="G58" s="2" t="s">
        <v>36</v>
      </c>
      <c r="H58" s="5">
        <v>6.51</v>
      </c>
      <c r="I58" s="5">
        <v>49.25</v>
      </c>
      <c r="J58" s="8">
        <f t="shared" si="2"/>
        <v>0.11675035868005738</v>
      </c>
      <c r="K58" s="8">
        <f t="shared" si="3"/>
        <v>0.88324964131994266</v>
      </c>
      <c r="L58" s="5">
        <v>20.010000000000002</v>
      </c>
      <c r="M58" s="5">
        <v>75.77</v>
      </c>
      <c r="N58" s="5">
        <v>1</v>
      </c>
      <c r="O58" s="5">
        <v>1.24</v>
      </c>
      <c r="P58" s="5">
        <v>39.06</v>
      </c>
      <c r="Q58" s="5">
        <v>5.56</v>
      </c>
      <c r="R58" s="5">
        <v>8.9</v>
      </c>
      <c r="S58" s="5">
        <v>55.760000000000005</v>
      </c>
      <c r="T58" s="11">
        <f t="shared" si="8"/>
        <v>9.4128193635141191</v>
      </c>
      <c r="U58" s="2">
        <v>-67895633</v>
      </c>
      <c r="V58" s="2">
        <v>774400080</v>
      </c>
      <c r="W58" s="2">
        <v>529820815</v>
      </c>
      <c r="X58" s="2">
        <f t="shared" si="5"/>
        <v>162998444</v>
      </c>
      <c r="Y58" s="2">
        <v>366822371</v>
      </c>
      <c r="Z58" s="2"/>
      <c r="AA58" s="2">
        <f t="shared" si="7"/>
        <v>1304220895</v>
      </c>
      <c r="AB58" s="13">
        <f t="shared" si="9"/>
        <v>3105287.8452380951</v>
      </c>
      <c r="AC58" s="13">
        <f t="shared" si="10"/>
        <v>2231901.2476190478</v>
      </c>
      <c r="AD58" s="2">
        <f t="shared" si="6"/>
        <v>1236325262</v>
      </c>
    </row>
    <row r="59" spans="1:30" x14ac:dyDescent="0.35">
      <c r="A59">
        <v>2023</v>
      </c>
      <c r="B59" t="s">
        <v>102</v>
      </c>
      <c r="C59" t="s">
        <v>103</v>
      </c>
      <c r="D59" t="s">
        <v>109</v>
      </c>
      <c r="E59" s="3" t="s">
        <v>33</v>
      </c>
      <c r="F59" s="2">
        <v>423</v>
      </c>
      <c r="G59" s="2" t="s">
        <v>36</v>
      </c>
      <c r="H59" s="5">
        <v>8.36</v>
      </c>
      <c r="I59" s="5">
        <v>42.64</v>
      </c>
      <c r="J59" s="8">
        <f t="shared" si="2"/>
        <v>0.16392156862745097</v>
      </c>
      <c r="K59" s="8">
        <f t="shared" si="3"/>
        <v>0.836078431372549</v>
      </c>
      <c r="L59" s="5">
        <v>27.12</v>
      </c>
      <c r="M59" s="5">
        <v>78.12</v>
      </c>
      <c r="N59" s="5">
        <v>1</v>
      </c>
      <c r="O59" s="5">
        <v>1</v>
      </c>
      <c r="P59" s="5">
        <v>36.81</v>
      </c>
      <c r="Q59" s="5">
        <v>6.4</v>
      </c>
      <c r="R59" s="5">
        <v>5.79</v>
      </c>
      <c r="S59" s="5">
        <v>51</v>
      </c>
      <c r="T59" s="11">
        <f t="shared" si="8"/>
        <v>9.7894006017125665</v>
      </c>
      <c r="U59" s="2">
        <v>-37388241</v>
      </c>
      <c r="V59" s="2">
        <v>748856995</v>
      </c>
      <c r="W59" s="2">
        <v>316412118</v>
      </c>
      <c r="X59" s="2">
        <f t="shared" si="5"/>
        <v>151286394</v>
      </c>
      <c r="Y59" s="2">
        <v>165125724</v>
      </c>
      <c r="Z59" s="2"/>
      <c r="AA59" s="2">
        <f t="shared" si="7"/>
        <v>1065269113</v>
      </c>
      <c r="AB59" s="13">
        <f t="shared" si="9"/>
        <v>2518366.6973995273</v>
      </c>
      <c r="AC59" s="13">
        <f t="shared" si="10"/>
        <v>2127998.5555555555</v>
      </c>
      <c r="AD59" s="2">
        <f t="shared" si="6"/>
        <v>1027880872</v>
      </c>
    </row>
    <row r="60" spans="1:30" x14ac:dyDescent="0.35">
      <c r="A60">
        <v>2023</v>
      </c>
      <c r="B60" t="s">
        <v>102</v>
      </c>
      <c r="C60" t="s">
        <v>103</v>
      </c>
      <c r="D60" t="s">
        <v>110</v>
      </c>
      <c r="E60" s="3" t="s">
        <v>33</v>
      </c>
      <c r="F60" s="2">
        <v>431</v>
      </c>
      <c r="G60" s="2" t="s">
        <v>36</v>
      </c>
      <c r="H60" s="5">
        <v>12.1</v>
      </c>
      <c r="I60" s="5">
        <v>42.33</v>
      </c>
      <c r="J60" s="8">
        <f t="shared" si="2"/>
        <v>0.22230387653867353</v>
      </c>
      <c r="K60" s="8">
        <f t="shared" si="3"/>
        <v>0.77769612346132644</v>
      </c>
      <c r="L60" s="5">
        <v>26.18</v>
      </c>
      <c r="M60" s="5">
        <v>80.61</v>
      </c>
      <c r="N60" s="5">
        <v>1</v>
      </c>
      <c r="O60" s="5">
        <v>1</v>
      </c>
      <c r="P60" s="5">
        <v>37.74</v>
      </c>
      <c r="Q60" s="5">
        <v>6.02</v>
      </c>
      <c r="R60" s="5">
        <v>8.67</v>
      </c>
      <c r="S60" s="5">
        <v>54.430000000000007</v>
      </c>
      <c r="T60" s="11">
        <f t="shared" si="8"/>
        <v>9.8491773308957935</v>
      </c>
      <c r="U60" s="2">
        <v>-481620</v>
      </c>
      <c r="V60" s="2">
        <v>734046645</v>
      </c>
      <c r="W60" s="2">
        <v>303355940</v>
      </c>
      <c r="X60" s="2">
        <f t="shared" si="5"/>
        <v>102304052</v>
      </c>
      <c r="Y60" s="2">
        <v>201051888</v>
      </c>
      <c r="Z60" s="2"/>
      <c r="AA60" s="2">
        <f t="shared" si="7"/>
        <v>1037402585</v>
      </c>
      <c r="AB60" s="13">
        <f t="shared" si="9"/>
        <v>2406966.5545243621</v>
      </c>
      <c r="AC60" s="13">
        <f t="shared" si="10"/>
        <v>1940488.8561484918</v>
      </c>
      <c r="AD60" s="2">
        <f t="shared" si="6"/>
        <v>1036920965</v>
      </c>
    </row>
    <row r="61" spans="1:30" x14ac:dyDescent="0.35">
      <c r="A61">
        <v>2023</v>
      </c>
      <c r="B61" t="s">
        <v>102</v>
      </c>
      <c r="C61" t="s">
        <v>103</v>
      </c>
      <c r="D61" t="s">
        <v>111</v>
      </c>
      <c r="E61" s="3" t="s">
        <v>33</v>
      </c>
      <c r="F61" s="2">
        <v>506</v>
      </c>
      <c r="G61" s="2" t="s">
        <v>56</v>
      </c>
      <c r="H61" s="5">
        <v>8.0299999999999994</v>
      </c>
      <c r="I61" s="5">
        <v>55.97</v>
      </c>
      <c r="J61" s="8">
        <f t="shared" si="2"/>
        <v>0.12546874999999999</v>
      </c>
      <c r="K61" s="8">
        <f t="shared" si="3"/>
        <v>0.87453124999999998</v>
      </c>
      <c r="L61" s="5">
        <v>21.55</v>
      </c>
      <c r="M61" s="5">
        <v>85.55</v>
      </c>
      <c r="N61" s="5">
        <v>1</v>
      </c>
      <c r="O61" s="5">
        <v>1</v>
      </c>
      <c r="P61" s="5">
        <v>48.94</v>
      </c>
      <c r="Q61" s="5">
        <v>7.63</v>
      </c>
      <c r="R61" s="5">
        <v>5.43</v>
      </c>
      <c r="S61" s="5">
        <v>64</v>
      </c>
      <c r="T61" s="11">
        <f t="shared" si="8"/>
        <v>8.9446703199575754</v>
      </c>
      <c r="U61" s="2">
        <v>-41963216</v>
      </c>
      <c r="V61" s="2">
        <v>836142512</v>
      </c>
      <c r="W61" s="2">
        <v>351163471</v>
      </c>
      <c r="X61" s="2">
        <f t="shared" si="5"/>
        <v>139814647</v>
      </c>
      <c r="Y61" s="2">
        <v>211348824</v>
      </c>
      <c r="Z61" s="2"/>
      <c r="AA61" s="2">
        <f t="shared" si="7"/>
        <v>1187305983</v>
      </c>
      <c r="AB61" s="13">
        <f t="shared" si="9"/>
        <v>2346454.5118577075</v>
      </c>
      <c r="AC61" s="13">
        <f t="shared" si="10"/>
        <v>1928769.0889328064</v>
      </c>
      <c r="AD61" s="2">
        <f t="shared" si="6"/>
        <v>1145342767</v>
      </c>
    </row>
    <row r="62" spans="1:30" x14ac:dyDescent="0.35">
      <c r="A62">
        <v>2023</v>
      </c>
      <c r="B62" t="s">
        <v>102</v>
      </c>
      <c r="C62" t="s">
        <v>103</v>
      </c>
      <c r="D62" t="s">
        <v>112</v>
      </c>
      <c r="E62" s="3" t="s">
        <v>33</v>
      </c>
      <c r="F62" s="2">
        <v>618</v>
      </c>
      <c r="G62" s="2" t="s">
        <v>38</v>
      </c>
      <c r="H62" s="5">
        <v>7.76</v>
      </c>
      <c r="I62" s="5">
        <v>63.64</v>
      </c>
      <c r="J62" s="8">
        <f t="shared" si="2"/>
        <v>0.10868347338935573</v>
      </c>
      <c r="K62" s="8">
        <f t="shared" si="3"/>
        <v>0.8913165266106442</v>
      </c>
      <c r="L62" s="5">
        <v>26.48</v>
      </c>
      <c r="M62" s="5">
        <v>97.88</v>
      </c>
      <c r="N62" s="5">
        <v>1</v>
      </c>
      <c r="O62" s="5">
        <v>1.19</v>
      </c>
      <c r="P62" s="5">
        <v>49.04</v>
      </c>
      <c r="Q62" s="5">
        <v>5.01</v>
      </c>
      <c r="R62" s="5">
        <v>15.16</v>
      </c>
      <c r="S62" s="5">
        <v>71.399999999999991</v>
      </c>
      <c r="T62" s="11">
        <f t="shared" si="8"/>
        <v>11.433857539315449</v>
      </c>
      <c r="U62" s="2">
        <v>-3317425</v>
      </c>
      <c r="V62" s="2">
        <v>899104817</v>
      </c>
      <c r="W62" s="2">
        <v>311892525</v>
      </c>
      <c r="X62" s="2">
        <f t="shared" si="5"/>
        <v>153002721</v>
      </c>
      <c r="Y62" s="2">
        <v>158889804</v>
      </c>
      <c r="Z62" s="2"/>
      <c r="AA62" s="2">
        <f t="shared" si="7"/>
        <v>1210997342</v>
      </c>
      <c r="AB62" s="13">
        <f t="shared" si="9"/>
        <v>1959542.6245954693</v>
      </c>
      <c r="AC62" s="13">
        <f t="shared" si="10"/>
        <v>1702439.3818770226</v>
      </c>
      <c r="AD62" s="2">
        <f t="shared" si="6"/>
        <v>1207679917</v>
      </c>
    </row>
    <row r="63" spans="1:30" x14ac:dyDescent="0.35">
      <c r="A63">
        <v>2023</v>
      </c>
      <c r="B63" t="str">
        <f t="shared" ref="B63:B64" si="11">LEFT(C63,4)</f>
        <v>1604</v>
      </c>
      <c r="C63" t="s">
        <v>113</v>
      </c>
      <c r="D63" t="s">
        <v>114</v>
      </c>
      <c r="E63" s="3" t="s">
        <v>33</v>
      </c>
      <c r="F63" s="2">
        <v>400</v>
      </c>
      <c r="G63" s="2" t="s">
        <v>34</v>
      </c>
      <c r="H63" s="5">
        <v>4.47</v>
      </c>
      <c r="I63" s="5">
        <v>40.76</v>
      </c>
      <c r="J63" s="8">
        <f t="shared" si="2"/>
        <v>9.8828211364138843E-2</v>
      </c>
      <c r="K63" s="8">
        <f t="shared" si="3"/>
        <v>0.90117178863586123</v>
      </c>
      <c r="L63" s="5">
        <v>23.29</v>
      </c>
      <c r="M63" s="5">
        <v>68.52</v>
      </c>
      <c r="N63" s="5">
        <v>1</v>
      </c>
      <c r="O63" s="5">
        <v>0</v>
      </c>
      <c r="P63" s="5">
        <v>36.72</v>
      </c>
      <c r="Q63" s="5">
        <v>5</v>
      </c>
      <c r="R63" s="5">
        <v>2.5099999999999998</v>
      </c>
      <c r="S63" s="5">
        <v>45.23</v>
      </c>
      <c r="T63" s="11">
        <f t="shared" si="8"/>
        <v>9.5877277085330785</v>
      </c>
      <c r="U63" s="2">
        <v>-59713180</v>
      </c>
      <c r="V63" s="2">
        <v>745940763</v>
      </c>
      <c r="W63" s="2">
        <v>460151036</v>
      </c>
      <c r="X63" s="2">
        <f t="shared" si="5"/>
        <v>117030243</v>
      </c>
      <c r="Y63" s="2">
        <v>343120793</v>
      </c>
      <c r="Z63" s="2"/>
      <c r="AA63" s="2">
        <f t="shared" si="7"/>
        <v>1206091799</v>
      </c>
      <c r="AB63" s="13">
        <f t="shared" si="9"/>
        <v>3015229.4975000001</v>
      </c>
      <c r="AC63" s="13">
        <f t="shared" si="10"/>
        <v>2157427.5150000001</v>
      </c>
      <c r="AD63" s="2">
        <f t="shared" si="6"/>
        <v>1146378619</v>
      </c>
    </row>
    <row r="64" spans="1:30" x14ac:dyDescent="0.35">
      <c r="A64">
        <v>2023</v>
      </c>
      <c r="B64" t="str">
        <f t="shared" si="11"/>
        <v>1604</v>
      </c>
      <c r="C64" t="s">
        <v>113</v>
      </c>
      <c r="D64" t="s">
        <v>115</v>
      </c>
      <c r="E64" s="3" t="s">
        <v>116</v>
      </c>
      <c r="F64" s="2">
        <v>100</v>
      </c>
      <c r="G64" s="2" t="s">
        <v>117</v>
      </c>
      <c r="H64" s="5">
        <v>1</v>
      </c>
      <c r="I64" s="5">
        <v>10.5</v>
      </c>
      <c r="J64" s="8">
        <f t="shared" si="2"/>
        <v>8.6956521739130432E-2</v>
      </c>
      <c r="K64" s="8">
        <f t="shared" si="3"/>
        <v>0.91304347826086951</v>
      </c>
      <c r="L64" s="5">
        <v>11.52</v>
      </c>
      <c r="M64" s="5">
        <v>23.02</v>
      </c>
      <c r="N64" s="5">
        <v>0.5</v>
      </c>
      <c r="O64" s="5">
        <v>1</v>
      </c>
      <c r="P64" s="5">
        <v>8</v>
      </c>
      <c r="Q64" s="5">
        <v>1</v>
      </c>
      <c r="R64" s="5">
        <v>1</v>
      </c>
      <c r="S64" s="5">
        <v>11.5</v>
      </c>
      <c r="T64" s="11">
        <f t="shared" si="8"/>
        <v>11.111111111111111</v>
      </c>
      <c r="U64" s="2">
        <v>-26562735.542939886</v>
      </c>
      <c r="V64" s="2">
        <v>226885472.87744161</v>
      </c>
      <c r="W64" s="2">
        <v>111511149</v>
      </c>
      <c r="X64" s="2">
        <f t="shared" si="5"/>
        <v>34545656</v>
      </c>
      <c r="Y64" s="2">
        <v>76965493</v>
      </c>
      <c r="Z64" s="2"/>
      <c r="AA64" s="2">
        <f t="shared" si="7"/>
        <v>338396621.87744164</v>
      </c>
      <c r="AB64" s="13">
        <f t="shared" si="9"/>
        <v>3383966.2187744165</v>
      </c>
      <c r="AC64" s="13">
        <f t="shared" si="10"/>
        <v>2614311.2887744163</v>
      </c>
      <c r="AD64" s="2">
        <f t="shared" si="6"/>
        <v>311833886.33450174</v>
      </c>
    </row>
    <row r="65" spans="1:30" x14ac:dyDescent="0.35">
      <c r="A65">
        <v>2023</v>
      </c>
      <c r="B65" t="s">
        <v>118</v>
      </c>
      <c r="C65" t="s">
        <v>113</v>
      </c>
      <c r="D65" t="s">
        <v>119</v>
      </c>
      <c r="E65" s="3" t="s">
        <v>65</v>
      </c>
      <c r="F65" s="2">
        <v>365</v>
      </c>
      <c r="G65" s="2" t="s">
        <v>34</v>
      </c>
      <c r="H65" s="5">
        <v>3.58</v>
      </c>
      <c r="I65" s="5">
        <v>30.9</v>
      </c>
      <c r="J65" s="8">
        <f t="shared" si="2"/>
        <v>0.10382830626450117</v>
      </c>
      <c r="K65" s="8">
        <f t="shared" si="3"/>
        <v>0.89617169373549888</v>
      </c>
      <c r="L65" s="5">
        <v>6.82</v>
      </c>
      <c r="M65" s="5">
        <v>41.3</v>
      </c>
      <c r="N65" s="5">
        <v>1</v>
      </c>
      <c r="O65" s="5">
        <v>0</v>
      </c>
      <c r="P65" s="5">
        <v>30.26</v>
      </c>
      <c r="Q65" s="5">
        <v>1</v>
      </c>
      <c r="R65" s="5">
        <v>2.2200000000000002</v>
      </c>
      <c r="S65" s="5">
        <v>34.480000000000004</v>
      </c>
      <c r="T65" s="11">
        <f t="shared" si="8"/>
        <v>11.67626359564939</v>
      </c>
      <c r="U65" s="2">
        <v>-25428698</v>
      </c>
      <c r="V65" s="2">
        <v>578144927</v>
      </c>
      <c r="W65" s="2">
        <v>276021984</v>
      </c>
      <c r="X65" s="2">
        <f t="shared" ref="X65:X127" si="12">W65-Y65-Z65</f>
        <v>150733896</v>
      </c>
      <c r="Y65" s="2">
        <v>125288088</v>
      </c>
      <c r="Z65" s="2"/>
      <c r="AA65" s="2">
        <f t="shared" si="7"/>
        <v>854166911</v>
      </c>
      <c r="AB65" s="13">
        <f t="shared" si="9"/>
        <v>2340183.3178082192</v>
      </c>
      <c r="AC65" s="13">
        <f t="shared" si="10"/>
        <v>1996928.2821917809</v>
      </c>
      <c r="AD65" s="2">
        <f t="shared" si="6"/>
        <v>828738213</v>
      </c>
    </row>
    <row r="66" spans="1:30" x14ac:dyDescent="0.35">
      <c r="A66">
        <v>2023</v>
      </c>
      <c r="B66" t="s">
        <v>118</v>
      </c>
      <c r="C66" t="s">
        <v>113</v>
      </c>
      <c r="D66" t="s">
        <v>120</v>
      </c>
      <c r="E66" s="3" t="s">
        <v>33</v>
      </c>
      <c r="F66" s="2">
        <v>599</v>
      </c>
      <c r="G66" s="2" t="s">
        <v>56</v>
      </c>
      <c r="H66" s="5">
        <v>6.17</v>
      </c>
      <c r="I66" s="5">
        <v>56.32</v>
      </c>
      <c r="J66" s="8">
        <f t="shared" si="2"/>
        <v>9.8735797727636423E-2</v>
      </c>
      <c r="K66" s="8">
        <f t="shared" si="3"/>
        <v>0.90126420227236359</v>
      </c>
      <c r="L66" s="5">
        <v>24.63</v>
      </c>
      <c r="M66" s="5">
        <v>87.12</v>
      </c>
      <c r="N66" s="5">
        <v>1</v>
      </c>
      <c r="O66" s="5">
        <v>1</v>
      </c>
      <c r="P66" s="5">
        <v>53.41</v>
      </c>
      <c r="Q66" s="5">
        <v>3</v>
      </c>
      <c r="R66" s="5">
        <v>4.08</v>
      </c>
      <c r="S66" s="5">
        <v>62.489999999999995</v>
      </c>
      <c r="T66" s="11">
        <f t="shared" ref="T66:T97" si="13">F66/(S66-N66-O66-R66)</f>
        <v>10.618684630384685</v>
      </c>
      <c r="U66" s="2">
        <v>-57335316</v>
      </c>
      <c r="V66" s="2">
        <v>925038673</v>
      </c>
      <c r="W66" s="2">
        <v>466128582</v>
      </c>
      <c r="X66" s="2">
        <f t="shared" si="12"/>
        <v>190253334</v>
      </c>
      <c r="Y66" s="2">
        <v>275875248</v>
      </c>
      <c r="Z66" s="2"/>
      <c r="AA66" s="2">
        <f t="shared" si="7"/>
        <v>1391167255</v>
      </c>
      <c r="AB66" s="13">
        <f t="shared" ref="AB66:AB97" si="14">AA66/F66</f>
        <v>2322482.8964941571</v>
      </c>
      <c r="AC66" s="13">
        <f t="shared" ref="AC66:AC97" si="15">(AA66-Y66-Z66)/F66</f>
        <v>1861923.2170283806</v>
      </c>
      <c r="AD66" s="2">
        <f t="shared" si="6"/>
        <v>1333831939</v>
      </c>
    </row>
    <row r="67" spans="1:30" x14ac:dyDescent="0.35">
      <c r="A67">
        <v>2023</v>
      </c>
      <c r="B67" t="s">
        <v>118</v>
      </c>
      <c r="C67" t="s">
        <v>113</v>
      </c>
      <c r="D67" t="s">
        <v>121</v>
      </c>
      <c r="E67" s="3" t="s">
        <v>67</v>
      </c>
      <c r="F67" s="2">
        <v>374</v>
      </c>
      <c r="G67" s="2" t="s">
        <v>34</v>
      </c>
      <c r="H67" s="5">
        <v>5.39</v>
      </c>
      <c r="I67" s="5">
        <v>37.39</v>
      </c>
      <c r="J67" s="8">
        <f t="shared" ref="J67:J130" si="16">H67/(H67+I67)</f>
        <v>0.12599345488546049</v>
      </c>
      <c r="K67" s="8">
        <f t="shared" ref="K67:K130" si="17">I67/(H67+I67)</f>
        <v>0.87400654511453946</v>
      </c>
      <c r="L67" s="5">
        <v>24.98</v>
      </c>
      <c r="M67" s="5">
        <v>67.760000000000005</v>
      </c>
      <c r="N67" s="5">
        <v>1</v>
      </c>
      <c r="O67" s="5">
        <v>0</v>
      </c>
      <c r="P67" s="5">
        <v>35.11</v>
      </c>
      <c r="Q67" s="5">
        <v>3</v>
      </c>
      <c r="R67" s="5">
        <v>3.67</v>
      </c>
      <c r="S67" s="5">
        <v>42.78</v>
      </c>
      <c r="T67" s="11">
        <f t="shared" si="13"/>
        <v>9.813697192337969</v>
      </c>
      <c r="U67" s="2">
        <v>-36461921</v>
      </c>
      <c r="V67" s="2">
        <v>641819805</v>
      </c>
      <c r="W67" s="2">
        <v>281847328</v>
      </c>
      <c r="X67" s="2">
        <f t="shared" si="12"/>
        <v>156559228</v>
      </c>
      <c r="Y67" s="2">
        <v>125288100</v>
      </c>
      <c r="Z67" s="2"/>
      <c r="AA67" s="2">
        <f t="shared" si="7"/>
        <v>923667133</v>
      </c>
      <c r="AB67" s="13">
        <f t="shared" si="14"/>
        <v>2469698.2165775402</v>
      </c>
      <c r="AC67" s="13">
        <f t="shared" si="15"/>
        <v>2134703.2967914441</v>
      </c>
      <c r="AD67" s="2">
        <f t="shared" ref="AD67:AD130" si="18">AA67+U67</f>
        <v>887205212</v>
      </c>
    </row>
    <row r="68" spans="1:30" x14ac:dyDescent="0.35">
      <c r="A68">
        <v>2023</v>
      </c>
      <c r="B68" t="s">
        <v>122</v>
      </c>
      <c r="C68" t="s">
        <v>123</v>
      </c>
      <c r="D68" t="s">
        <v>124</v>
      </c>
      <c r="E68" s="3" t="s">
        <v>33</v>
      </c>
      <c r="F68" s="2">
        <v>325</v>
      </c>
      <c r="G68" s="2" t="s">
        <v>34</v>
      </c>
      <c r="H68" s="5">
        <v>18.55</v>
      </c>
      <c r="I68" s="5">
        <v>24.96</v>
      </c>
      <c r="J68" s="8">
        <f t="shared" si="16"/>
        <v>0.42633877269593196</v>
      </c>
      <c r="K68" s="8">
        <f t="shared" si="17"/>
        <v>0.57366122730406799</v>
      </c>
      <c r="L68" s="5">
        <v>26.71</v>
      </c>
      <c r="M68" s="5">
        <v>70.22</v>
      </c>
      <c r="N68" s="5">
        <v>1</v>
      </c>
      <c r="O68" s="5">
        <v>1</v>
      </c>
      <c r="P68" s="5">
        <v>31.66</v>
      </c>
      <c r="Q68" s="5">
        <v>6</v>
      </c>
      <c r="R68" s="5">
        <v>3.85</v>
      </c>
      <c r="S68" s="5">
        <v>43.51</v>
      </c>
      <c r="T68" s="11">
        <f t="shared" si="13"/>
        <v>8.6298459904407867</v>
      </c>
      <c r="U68" s="2">
        <v>-16300821</v>
      </c>
      <c r="V68" s="2">
        <v>649060159</v>
      </c>
      <c r="W68" s="2">
        <v>252694215</v>
      </c>
      <c r="X68" s="2">
        <f t="shared" si="12"/>
        <v>90541839</v>
      </c>
      <c r="Y68" s="2">
        <v>162152376</v>
      </c>
      <c r="Z68" s="2"/>
      <c r="AA68" s="2">
        <f t="shared" ref="AA68:AA131" si="19">V68+W68</f>
        <v>901754374</v>
      </c>
      <c r="AB68" s="13">
        <f t="shared" si="14"/>
        <v>2774628.8430769229</v>
      </c>
      <c r="AC68" s="13">
        <f t="shared" si="15"/>
        <v>2275698.4553846153</v>
      </c>
      <c r="AD68" s="2">
        <f t="shared" si="18"/>
        <v>885453553</v>
      </c>
    </row>
    <row r="69" spans="1:30" x14ac:dyDescent="0.35">
      <c r="A69">
        <v>2023</v>
      </c>
      <c r="B69" t="s">
        <v>122</v>
      </c>
      <c r="C69" t="s">
        <v>123</v>
      </c>
      <c r="D69" t="s">
        <v>125</v>
      </c>
      <c r="E69" s="3" t="s">
        <v>33</v>
      </c>
      <c r="F69" s="2">
        <v>459</v>
      </c>
      <c r="G69" s="2" t="s">
        <v>36</v>
      </c>
      <c r="H69" s="5">
        <v>29.72</v>
      </c>
      <c r="I69" s="5">
        <v>37.65</v>
      </c>
      <c r="J69" s="8">
        <f t="shared" si="16"/>
        <v>0.44114591064271924</v>
      </c>
      <c r="K69" s="8">
        <f t="shared" si="17"/>
        <v>0.55885408935728065</v>
      </c>
      <c r="L69" s="5">
        <v>19.89</v>
      </c>
      <c r="M69" s="5">
        <v>87.26</v>
      </c>
      <c r="N69" s="5">
        <v>1</v>
      </c>
      <c r="O69" s="5">
        <v>1</v>
      </c>
      <c r="P69" s="5">
        <v>51.83</v>
      </c>
      <c r="Q69" s="5">
        <v>7.12</v>
      </c>
      <c r="R69" s="5">
        <v>6.42</v>
      </c>
      <c r="S69" s="5">
        <v>67.36999999999999</v>
      </c>
      <c r="T69" s="11">
        <f t="shared" si="13"/>
        <v>7.7862595419847347</v>
      </c>
      <c r="U69" s="2">
        <v>-31055568</v>
      </c>
      <c r="V69" s="2">
        <v>885339678</v>
      </c>
      <c r="W69" s="2">
        <v>166909569</v>
      </c>
      <c r="X69" s="2">
        <f t="shared" si="12"/>
        <v>113332137</v>
      </c>
      <c r="Y69" s="2">
        <v>53577432</v>
      </c>
      <c r="Z69" s="2"/>
      <c r="AA69" s="2">
        <f t="shared" si="19"/>
        <v>1052249247</v>
      </c>
      <c r="AB69" s="13">
        <f t="shared" si="14"/>
        <v>2292482.0196078434</v>
      </c>
      <c r="AC69" s="13">
        <f t="shared" si="15"/>
        <v>2175755.588235294</v>
      </c>
      <c r="AD69" s="2">
        <f t="shared" si="18"/>
        <v>1021193679</v>
      </c>
    </row>
    <row r="70" spans="1:30" x14ac:dyDescent="0.35">
      <c r="A70">
        <v>2023</v>
      </c>
      <c r="B70" t="s">
        <v>122</v>
      </c>
      <c r="C70" t="s">
        <v>123</v>
      </c>
      <c r="D70" t="s">
        <v>126</v>
      </c>
      <c r="E70" s="3" t="s">
        <v>33</v>
      </c>
      <c r="F70" s="2">
        <v>419</v>
      </c>
      <c r="G70" s="2" t="s">
        <v>36</v>
      </c>
      <c r="H70" s="5">
        <v>14.69</v>
      </c>
      <c r="I70" s="5">
        <v>33.840000000000003</v>
      </c>
      <c r="J70" s="8">
        <f t="shared" si="16"/>
        <v>0.30269936121986396</v>
      </c>
      <c r="K70" s="8">
        <f t="shared" si="17"/>
        <v>0.69730063878013604</v>
      </c>
      <c r="L70" s="5">
        <v>21.55</v>
      </c>
      <c r="M70" s="5">
        <v>70.08</v>
      </c>
      <c r="N70" s="5">
        <v>1</v>
      </c>
      <c r="O70" s="5">
        <v>1</v>
      </c>
      <c r="P70" s="5">
        <v>41.47</v>
      </c>
      <c r="Q70" s="5">
        <v>3.06</v>
      </c>
      <c r="R70" s="5">
        <v>2</v>
      </c>
      <c r="S70" s="5">
        <v>48.53</v>
      </c>
      <c r="T70" s="11">
        <f t="shared" si="13"/>
        <v>9.4093869301594424</v>
      </c>
      <c r="U70" s="2">
        <v>-32884340</v>
      </c>
      <c r="V70" s="2">
        <v>708316088</v>
      </c>
      <c r="W70" s="2">
        <v>200406539</v>
      </c>
      <c r="X70" s="2">
        <f t="shared" si="12"/>
        <v>102741443</v>
      </c>
      <c r="Y70" s="2">
        <v>97665096</v>
      </c>
      <c r="Z70" s="2"/>
      <c r="AA70" s="2">
        <f t="shared" si="19"/>
        <v>908722627</v>
      </c>
      <c r="AB70" s="13">
        <f t="shared" si="14"/>
        <v>2168789.0859188545</v>
      </c>
      <c r="AC70" s="13">
        <f t="shared" si="15"/>
        <v>1935698.1646778043</v>
      </c>
      <c r="AD70" s="2">
        <f t="shared" si="18"/>
        <v>875838287</v>
      </c>
    </row>
    <row r="71" spans="1:30" x14ac:dyDescent="0.35">
      <c r="A71">
        <v>2023</v>
      </c>
      <c r="B71" t="s">
        <v>122</v>
      </c>
      <c r="C71" t="s">
        <v>123</v>
      </c>
      <c r="D71" t="s">
        <v>127</v>
      </c>
      <c r="E71" s="3" t="s">
        <v>33</v>
      </c>
      <c r="F71" s="2">
        <v>398</v>
      </c>
      <c r="G71" s="2" t="s">
        <v>34</v>
      </c>
      <c r="H71" s="5">
        <v>10.6</v>
      </c>
      <c r="I71" s="5">
        <v>34.35</v>
      </c>
      <c r="J71" s="8">
        <f t="shared" si="16"/>
        <v>0.23581757508342602</v>
      </c>
      <c r="K71" s="8">
        <f t="shared" si="17"/>
        <v>0.76418242491657395</v>
      </c>
      <c r="L71" s="5">
        <v>33.96</v>
      </c>
      <c r="M71" s="5">
        <v>78.91</v>
      </c>
      <c r="N71" s="5">
        <v>1</v>
      </c>
      <c r="O71" s="5">
        <v>1</v>
      </c>
      <c r="P71" s="5">
        <v>38.71</v>
      </c>
      <c r="Q71" s="5">
        <v>4.24</v>
      </c>
      <c r="R71" s="5">
        <v>0</v>
      </c>
      <c r="S71" s="5">
        <v>44.95</v>
      </c>
      <c r="T71" s="11">
        <f t="shared" si="13"/>
        <v>9.2665890570430722</v>
      </c>
      <c r="U71" s="2">
        <v>-24319973</v>
      </c>
      <c r="V71" s="2">
        <v>835332952</v>
      </c>
      <c r="W71" s="2">
        <v>267174581</v>
      </c>
      <c r="X71" s="2">
        <f t="shared" si="12"/>
        <v>204202637</v>
      </c>
      <c r="Y71" s="2">
        <v>62971944</v>
      </c>
      <c r="Z71" s="2"/>
      <c r="AA71" s="2">
        <f t="shared" si="19"/>
        <v>1102507533</v>
      </c>
      <c r="AB71" s="13">
        <f t="shared" si="14"/>
        <v>2770119.429648241</v>
      </c>
      <c r="AC71" s="13">
        <f t="shared" si="15"/>
        <v>2611898.4648241205</v>
      </c>
      <c r="AD71" s="2">
        <f t="shared" si="18"/>
        <v>1078187560</v>
      </c>
    </row>
    <row r="72" spans="1:30" x14ac:dyDescent="0.35">
      <c r="A72">
        <v>2023</v>
      </c>
      <c r="B72" t="s">
        <v>122</v>
      </c>
      <c r="C72" t="s">
        <v>123</v>
      </c>
      <c r="D72" t="s">
        <v>128</v>
      </c>
      <c r="E72" s="3" t="s">
        <v>33</v>
      </c>
      <c r="F72" s="2">
        <v>349</v>
      </c>
      <c r="G72" s="2" t="s">
        <v>34</v>
      </c>
      <c r="H72" s="5">
        <v>13.38</v>
      </c>
      <c r="I72" s="5">
        <v>26.78</v>
      </c>
      <c r="J72" s="8">
        <f t="shared" si="16"/>
        <v>0.33316733067729082</v>
      </c>
      <c r="K72" s="8">
        <f t="shared" si="17"/>
        <v>0.66683266932270913</v>
      </c>
      <c r="L72" s="5">
        <v>26</v>
      </c>
      <c r="M72" s="5">
        <v>66.16</v>
      </c>
      <c r="N72" s="5">
        <v>1</v>
      </c>
      <c r="O72" s="5">
        <v>1</v>
      </c>
      <c r="P72" s="5">
        <v>34.14</v>
      </c>
      <c r="Q72" s="5">
        <v>2</v>
      </c>
      <c r="R72" s="5">
        <v>2.02</v>
      </c>
      <c r="S72" s="5">
        <v>40.160000000000004</v>
      </c>
      <c r="T72" s="11">
        <f t="shared" si="13"/>
        <v>9.6568898727172101</v>
      </c>
      <c r="U72" s="2">
        <v>-14672693</v>
      </c>
      <c r="V72" s="2">
        <v>692880843</v>
      </c>
      <c r="W72" s="2">
        <v>147941574</v>
      </c>
      <c r="X72" s="2">
        <f t="shared" si="12"/>
        <v>94707954</v>
      </c>
      <c r="Y72" s="2">
        <v>53233620</v>
      </c>
      <c r="Z72" s="2"/>
      <c r="AA72" s="2">
        <f t="shared" si="19"/>
        <v>840822417</v>
      </c>
      <c r="AB72" s="13">
        <f t="shared" si="14"/>
        <v>2409233.2865329515</v>
      </c>
      <c r="AC72" s="13">
        <f t="shared" si="15"/>
        <v>2256701.424068768</v>
      </c>
      <c r="AD72" s="2">
        <f t="shared" si="18"/>
        <v>826149724</v>
      </c>
    </row>
    <row r="73" spans="1:30" x14ac:dyDescent="0.35">
      <c r="A73">
        <v>2023</v>
      </c>
      <c r="B73" t="s">
        <v>122</v>
      </c>
      <c r="C73" t="s">
        <v>123</v>
      </c>
      <c r="D73" t="s">
        <v>129</v>
      </c>
      <c r="E73" s="3" t="s">
        <v>33</v>
      </c>
      <c r="F73" s="2">
        <v>417</v>
      </c>
      <c r="G73" s="2" t="s">
        <v>36</v>
      </c>
      <c r="H73" s="5">
        <v>17.09</v>
      </c>
      <c r="I73" s="5">
        <v>32.18</v>
      </c>
      <c r="J73" s="8">
        <f t="shared" si="16"/>
        <v>0.34686421757661867</v>
      </c>
      <c r="K73" s="8">
        <f t="shared" si="17"/>
        <v>0.65313578242338144</v>
      </c>
      <c r="L73" s="5">
        <v>43.11</v>
      </c>
      <c r="M73" s="5">
        <v>92.38</v>
      </c>
      <c r="N73" s="5">
        <v>1</v>
      </c>
      <c r="O73" s="5">
        <v>1</v>
      </c>
      <c r="P73" s="5">
        <v>38.159999999999997</v>
      </c>
      <c r="Q73" s="5">
        <v>6.11</v>
      </c>
      <c r="R73" s="5">
        <v>3</v>
      </c>
      <c r="S73" s="5">
        <v>49.269999999999996</v>
      </c>
      <c r="T73" s="11">
        <f t="shared" si="13"/>
        <v>9.4194714253444776</v>
      </c>
      <c r="U73" s="2">
        <v>-21931445</v>
      </c>
      <c r="V73" s="2">
        <v>938477700</v>
      </c>
      <c r="W73" s="2">
        <v>186779546</v>
      </c>
      <c r="X73" s="2">
        <f t="shared" si="12"/>
        <v>111126074</v>
      </c>
      <c r="Y73" s="2">
        <v>75653472</v>
      </c>
      <c r="Z73" s="2"/>
      <c r="AA73" s="2">
        <f t="shared" si="19"/>
        <v>1125257246</v>
      </c>
      <c r="AB73" s="13">
        <f t="shared" si="14"/>
        <v>2698458.6235011988</v>
      </c>
      <c r="AC73" s="13">
        <f t="shared" si="15"/>
        <v>2517035.4292565947</v>
      </c>
      <c r="AD73" s="2">
        <f t="shared" si="18"/>
        <v>1103325801</v>
      </c>
    </row>
    <row r="74" spans="1:30" x14ac:dyDescent="0.35">
      <c r="A74">
        <v>2023</v>
      </c>
      <c r="B74" t="s">
        <v>122</v>
      </c>
      <c r="C74" t="s">
        <v>123</v>
      </c>
      <c r="D74" t="s">
        <v>130</v>
      </c>
      <c r="E74" s="3" t="s">
        <v>33</v>
      </c>
      <c r="F74" s="2">
        <v>371</v>
      </c>
      <c r="G74" s="2" t="s">
        <v>34</v>
      </c>
      <c r="H74" s="5">
        <v>15.98</v>
      </c>
      <c r="I74" s="5">
        <v>24.4</v>
      </c>
      <c r="J74" s="8">
        <f t="shared" si="16"/>
        <v>0.39574046557701836</v>
      </c>
      <c r="K74" s="8">
        <f t="shared" si="17"/>
        <v>0.60425953442298175</v>
      </c>
      <c r="L74" s="5">
        <v>17.82</v>
      </c>
      <c r="M74" s="5">
        <v>58.2</v>
      </c>
      <c r="N74" s="5">
        <v>1</v>
      </c>
      <c r="O74" s="5">
        <v>1</v>
      </c>
      <c r="P74" s="5">
        <v>31.28</v>
      </c>
      <c r="Q74" s="5">
        <v>6.1</v>
      </c>
      <c r="R74" s="5">
        <v>1</v>
      </c>
      <c r="S74" s="5">
        <v>40.380000000000003</v>
      </c>
      <c r="T74" s="11">
        <f t="shared" si="13"/>
        <v>9.9250936329588004</v>
      </c>
      <c r="U74" s="2">
        <v>-62270084</v>
      </c>
      <c r="V74" s="2">
        <v>785994870</v>
      </c>
      <c r="W74" s="2">
        <v>231834960</v>
      </c>
      <c r="X74" s="2">
        <f t="shared" si="12"/>
        <v>126252852</v>
      </c>
      <c r="Y74" s="2">
        <v>105582108</v>
      </c>
      <c r="Z74" s="2"/>
      <c r="AA74" s="2">
        <f t="shared" si="19"/>
        <v>1017829830</v>
      </c>
      <c r="AB74" s="13">
        <f t="shared" si="14"/>
        <v>2743476.6307277628</v>
      </c>
      <c r="AC74" s="13">
        <f t="shared" si="15"/>
        <v>2458888.7385444744</v>
      </c>
      <c r="AD74" s="2">
        <f t="shared" si="18"/>
        <v>955559746</v>
      </c>
    </row>
    <row r="75" spans="1:30" x14ac:dyDescent="0.35">
      <c r="A75">
        <v>2023</v>
      </c>
      <c r="B75" t="s">
        <v>131</v>
      </c>
      <c r="C75" t="s">
        <v>132</v>
      </c>
      <c r="D75" t="s">
        <v>133</v>
      </c>
      <c r="E75" s="3" t="s">
        <v>33</v>
      </c>
      <c r="F75" s="2">
        <v>548</v>
      </c>
      <c r="G75" s="2" t="s">
        <v>56</v>
      </c>
      <c r="H75" s="5">
        <v>14.01</v>
      </c>
      <c r="I75" s="5">
        <v>43.77</v>
      </c>
      <c r="J75" s="8">
        <f t="shared" si="16"/>
        <v>0.24247144340602284</v>
      </c>
      <c r="K75" s="8">
        <f t="shared" si="17"/>
        <v>0.75752855659397722</v>
      </c>
      <c r="L75" s="5">
        <v>7.3</v>
      </c>
      <c r="M75" s="5">
        <v>65.08</v>
      </c>
      <c r="N75" s="5">
        <v>1</v>
      </c>
      <c r="O75" s="5">
        <v>0</v>
      </c>
      <c r="P75" s="5">
        <v>49.79</v>
      </c>
      <c r="Q75" s="5">
        <v>1</v>
      </c>
      <c r="R75" s="5">
        <v>5.99</v>
      </c>
      <c r="S75" s="5">
        <v>57.78</v>
      </c>
      <c r="T75" s="11">
        <f t="shared" si="13"/>
        <v>10.789525497145107</v>
      </c>
      <c r="U75" s="2">
        <v>-9804477</v>
      </c>
      <c r="V75" s="2">
        <v>985594446</v>
      </c>
      <c r="W75" s="2">
        <v>468904789</v>
      </c>
      <c r="X75" s="2">
        <f t="shared" si="12"/>
        <v>99193472</v>
      </c>
      <c r="Y75" s="2">
        <v>369711317</v>
      </c>
      <c r="Z75" s="2"/>
      <c r="AA75" s="2">
        <f t="shared" si="19"/>
        <v>1454499235</v>
      </c>
      <c r="AB75" s="13">
        <f t="shared" si="14"/>
        <v>2654195.6843065694</v>
      </c>
      <c r="AC75" s="13">
        <f t="shared" si="15"/>
        <v>1979539.996350365</v>
      </c>
      <c r="AD75" s="2">
        <f t="shared" si="18"/>
        <v>1444694758</v>
      </c>
    </row>
    <row r="76" spans="1:30" x14ac:dyDescent="0.35">
      <c r="A76">
        <v>2023</v>
      </c>
      <c r="B76" t="s">
        <v>134</v>
      </c>
      <c r="C76" t="s">
        <v>135</v>
      </c>
      <c r="D76" t="s">
        <v>136</v>
      </c>
      <c r="E76" s="3" t="s">
        <v>33</v>
      </c>
      <c r="F76" s="2">
        <v>176</v>
      </c>
      <c r="G76" s="2" t="s">
        <v>41</v>
      </c>
      <c r="H76" s="5">
        <v>17.329999999999998</v>
      </c>
      <c r="I76" s="5">
        <v>22.92</v>
      </c>
      <c r="J76" s="8">
        <f t="shared" si="16"/>
        <v>0.4305590062111801</v>
      </c>
      <c r="K76" s="8">
        <f t="shared" si="17"/>
        <v>0.56944099378881996</v>
      </c>
      <c r="L76" s="5">
        <v>25.25</v>
      </c>
      <c r="M76" s="5">
        <v>65.5</v>
      </c>
      <c r="N76" s="5">
        <v>1</v>
      </c>
      <c r="O76" s="5">
        <v>1.05</v>
      </c>
      <c r="P76" s="5">
        <v>31</v>
      </c>
      <c r="Q76" s="5">
        <v>4.3</v>
      </c>
      <c r="R76" s="5">
        <v>2.9</v>
      </c>
      <c r="S76" s="5">
        <v>40.249999999999993</v>
      </c>
      <c r="T76" s="11">
        <f t="shared" si="13"/>
        <v>4.9858356940509916</v>
      </c>
      <c r="U76" s="2">
        <v>-7268654</v>
      </c>
      <c r="V76" s="2">
        <v>402948318</v>
      </c>
      <c r="W76" s="2">
        <v>156354287</v>
      </c>
      <c r="X76" s="2">
        <f t="shared" si="12"/>
        <v>104462519</v>
      </c>
      <c r="Y76" s="2">
        <v>51891768</v>
      </c>
      <c r="Z76" s="2"/>
      <c r="AA76" s="2">
        <f t="shared" si="19"/>
        <v>559302605</v>
      </c>
      <c r="AB76" s="13">
        <f t="shared" si="14"/>
        <v>3177855.7102272729</v>
      </c>
      <c r="AC76" s="13">
        <f t="shared" si="15"/>
        <v>2883016.1193181816</v>
      </c>
      <c r="AD76" s="2">
        <f t="shared" si="18"/>
        <v>552033951</v>
      </c>
    </row>
    <row r="77" spans="1:30" x14ac:dyDescent="0.35">
      <c r="A77">
        <v>2023</v>
      </c>
      <c r="B77" t="s">
        <v>137</v>
      </c>
      <c r="C77" t="s">
        <v>138</v>
      </c>
      <c r="D77" t="s">
        <v>139</v>
      </c>
      <c r="E77" s="3" t="s">
        <v>33</v>
      </c>
      <c r="F77" s="2">
        <v>236</v>
      </c>
      <c r="G77" s="2" t="s">
        <v>43</v>
      </c>
      <c r="H77" s="5">
        <v>8.68</v>
      </c>
      <c r="I77" s="5">
        <v>27.91</v>
      </c>
      <c r="J77" s="8">
        <f t="shared" si="16"/>
        <v>0.23722328505056023</v>
      </c>
      <c r="K77" s="8">
        <f t="shared" si="17"/>
        <v>0.76277671494943966</v>
      </c>
      <c r="L77" s="5">
        <v>20.61</v>
      </c>
      <c r="M77" s="5">
        <v>57.2</v>
      </c>
      <c r="N77" s="5">
        <v>1</v>
      </c>
      <c r="O77" s="5">
        <v>0</v>
      </c>
      <c r="P77" s="5">
        <v>33.590000000000003</v>
      </c>
      <c r="Q77" s="5">
        <v>2</v>
      </c>
      <c r="R77" s="5">
        <v>0</v>
      </c>
      <c r="S77" s="5">
        <v>36.590000000000003</v>
      </c>
      <c r="T77" s="11">
        <f t="shared" si="13"/>
        <v>6.6310761449845455</v>
      </c>
      <c r="U77" s="2">
        <v>-3928920</v>
      </c>
      <c r="V77" s="2">
        <v>557318441</v>
      </c>
      <c r="W77" s="2">
        <v>179375431</v>
      </c>
      <c r="X77" s="2">
        <f t="shared" si="12"/>
        <v>75293431</v>
      </c>
      <c r="Y77" s="2">
        <v>104082000</v>
      </c>
      <c r="Z77" s="2"/>
      <c r="AA77" s="2">
        <f t="shared" si="19"/>
        <v>736693872</v>
      </c>
      <c r="AB77" s="13">
        <f t="shared" si="14"/>
        <v>3121584.2033898304</v>
      </c>
      <c r="AC77" s="13">
        <f t="shared" si="15"/>
        <v>2680558.779661017</v>
      </c>
      <c r="AD77" s="2">
        <f t="shared" si="18"/>
        <v>732764952</v>
      </c>
    </row>
    <row r="78" spans="1:30" x14ac:dyDescent="0.35">
      <c r="A78">
        <v>2023</v>
      </c>
      <c r="B78" t="s">
        <v>137</v>
      </c>
      <c r="C78" t="s">
        <v>138</v>
      </c>
      <c r="D78" t="s">
        <v>140</v>
      </c>
      <c r="E78" s="3" t="s">
        <v>33</v>
      </c>
      <c r="F78" s="2">
        <v>304</v>
      </c>
      <c r="G78" s="2" t="s">
        <v>34</v>
      </c>
      <c r="H78" s="5">
        <v>4.2699999999999996</v>
      </c>
      <c r="I78" s="5">
        <v>19.649999999999999</v>
      </c>
      <c r="J78" s="8">
        <f t="shared" si="16"/>
        <v>0.17851170568561872</v>
      </c>
      <c r="K78" s="8">
        <f t="shared" si="17"/>
        <v>0.82148829431438131</v>
      </c>
      <c r="L78" s="5">
        <v>15.26</v>
      </c>
      <c r="M78" s="5">
        <v>39.18</v>
      </c>
      <c r="N78" s="5">
        <v>1</v>
      </c>
      <c r="O78" s="5">
        <v>1</v>
      </c>
      <c r="P78" s="5">
        <v>16.899999999999999</v>
      </c>
      <c r="Q78" s="5">
        <v>2</v>
      </c>
      <c r="R78" s="5">
        <v>3.02</v>
      </c>
      <c r="S78" s="5">
        <v>23.919999999999998</v>
      </c>
      <c r="T78" s="11">
        <f t="shared" si="13"/>
        <v>16.084656084656086</v>
      </c>
      <c r="U78" s="2">
        <v>-2212990</v>
      </c>
      <c r="V78" s="2">
        <v>653587590</v>
      </c>
      <c r="W78" s="2">
        <v>180423527</v>
      </c>
      <c r="X78" s="2">
        <f t="shared" si="12"/>
        <v>93069527</v>
      </c>
      <c r="Y78" s="2">
        <v>87354000</v>
      </c>
      <c r="Z78" s="2">
        <v>0</v>
      </c>
      <c r="AA78" s="2">
        <f t="shared" si="19"/>
        <v>834011117</v>
      </c>
      <c r="AB78" s="13">
        <f t="shared" si="14"/>
        <v>2743457.6217105263</v>
      </c>
      <c r="AC78" s="13">
        <f t="shared" si="15"/>
        <v>2456108.9375</v>
      </c>
      <c r="AD78" s="2">
        <f t="shared" si="18"/>
        <v>831798127</v>
      </c>
    </row>
    <row r="79" spans="1:30" x14ac:dyDescent="0.35">
      <c r="A79">
        <v>2023</v>
      </c>
      <c r="B79" t="s">
        <v>141</v>
      </c>
      <c r="C79" t="s">
        <v>142</v>
      </c>
      <c r="D79" t="s">
        <v>143</v>
      </c>
      <c r="E79" s="3" t="s">
        <v>33</v>
      </c>
      <c r="F79" s="2">
        <v>450</v>
      </c>
      <c r="G79" s="2" t="s">
        <v>36</v>
      </c>
      <c r="H79" s="5">
        <v>8.8800000000000008</v>
      </c>
      <c r="I79" s="5">
        <v>35.03</v>
      </c>
      <c r="J79" s="8">
        <f t="shared" si="16"/>
        <v>0.20223183785014803</v>
      </c>
      <c r="K79" s="8">
        <f t="shared" si="17"/>
        <v>0.79776816214985191</v>
      </c>
      <c r="L79" s="5">
        <v>42.36</v>
      </c>
      <c r="M79" s="5">
        <v>86.27</v>
      </c>
      <c r="N79" s="5">
        <v>1</v>
      </c>
      <c r="O79" s="5">
        <v>1</v>
      </c>
      <c r="P79" s="5">
        <v>37.18</v>
      </c>
      <c r="Q79" s="5">
        <v>1</v>
      </c>
      <c r="R79" s="5">
        <v>3.73</v>
      </c>
      <c r="S79" s="5">
        <v>43.91</v>
      </c>
      <c r="T79" s="11">
        <f t="shared" si="13"/>
        <v>11.786275536930329</v>
      </c>
      <c r="U79" s="2">
        <v>-78536783</v>
      </c>
      <c r="V79" s="2">
        <v>944609313</v>
      </c>
      <c r="W79" s="2">
        <v>193157738</v>
      </c>
      <c r="X79" s="2">
        <f t="shared" si="12"/>
        <v>94936161</v>
      </c>
      <c r="Y79" s="2">
        <v>98221577</v>
      </c>
      <c r="Z79" s="2"/>
      <c r="AA79" s="2">
        <f t="shared" si="19"/>
        <v>1137767051</v>
      </c>
      <c r="AB79" s="13">
        <f t="shared" si="14"/>
        <v>2528371.2244444443</v>
      </c>
      <c r="AC79" s="13">
        <f t="shared" si="15"/>
        <v>2310101.0533333332</v>
      </c>
      <c r="AD79" s="2">
        <f t="shared" si="18"/>
        <v>1059230268</v>
      </c>
    </row>
    <row r="80" spans="1:30" x14ac:dyDescent="0.35">
      <c r="A80">
        <v>2023</v>
      </c>
      <c r="B80" t="s">
        <v>141</v>
      </c>
      <c r="C80" t="s">
        <v>142</v>
      </c>
      <c r="D80" t="s">
        <v>144</v>
      </c>
      <c r="E80" s="3" t="s">
        <v>33</v>
      </c>
      <c r="F80" s="2">
        <v>690</v>
      </c>
      <c r="G80" s="2" t="s">
        <v>38</v>
      </c>
      <c r="H80" s="5">
        <v>6.49</v>
      </c>
      <c r="I80" s="5">
        <v>53.03</v>
      </c>
      <c r="J80" s="8">
        <f t="shared" si="16"/>
        <v>0.10903897849462366</v>
      </c>
      <c r="K80" s="8">
        <f t="shared" si="17"/>
        <v>0.89096102150537637</v>
      </c>
      <c r="L80" s="5">
        <v>37.93</v>
      </c>
      <c r="M80" s="5">
        <v>97.45</v>
      </c>
      <c r="N80" s="5">
        <v>1</v>
      </c>
      <c r="O80" s="5">
        <v>2</v>
      </c>
      <c r="P80" s="5">
        <v>52.52</v>
      </c>
      <c r="Q80" s="5">
        <v>3</v>
      </c>
      <c r="R80" s="5">
        <v>1</v>
      </c>
      <c r="S80" s="5">
        <v>59.52</v>
      </c>
      <c r="T80" s="11">
        <f t="shared" si="13"/>
        <v>12.427953890489913</v>
      </c>
      <c r="U80" s="2">
        <v>-97343747</v>
      </c>
      <c r="V80" s="2">
        <v>1046023553</v>
      </c>
      <c r="W80" s="2">
        <v>335340225</v>
      </c>
      <c r="X80" s="2">
        <f t="shared" si="12"/>
        <v>156813279</v>
      </c>
      <c r="Y80" s="2">
        <v>178526946</v>
      </c>
      <c r="Z80" s="2"/>
      <c r="AA80" s="2">
        <f t="shared" si="19"/>
        <v>1381363778</v>
      </c>
      <c r="AB80" s="13">
        <f t="shared" si="14"/>
        <v>2001976.4898550725</v>
      </c>
      <c r="AC80" s="13">
        <f t="shared" si="15"/>
        <v>1743241.7855072464</v>
      </c>
      <c r="AD80" s="2">
        <f t="shared" si="18"/>
        <v>1284020031</v>
      </c>
    </row>
    <row r="81" spans="1:30" x14ac:dyDescent="0.35">
      <c r="A81">
        <v>2023</v>
      </c>
      <c r="B81" t="s">
        <v>145</v>
      </c>
      <c r="C81" t="s">
        <v>146</v>
      </c>
      <c r="D81" t="s">
        <v>147</v>
      </c>
      <c r="E81" s="3" t="s">
        <v>33</v>
      </c>
      <c r="F81" s="2">
        <v>91</v>
      </c>
      <c r="G81" s="2" t="s">
        <v>117</v>
      </c>
      <c r="H81" s="5">
        <v>1.7</v>
      </c>
      <c r="I81" s="5">
        <v>10.81</v>
      </c>
      <c r="J81" s="8">
        <f t="shared" si="16"/>
        <v>0.13589128697042366</v>
      </c>
      <c r="K81" s="8">
        <f t="shared" si="17"/>
        <v>0.86410871302957637</v>
      </c>
      <c r="L81" s="5">
        <v>9.75</v>
      </c>
      <c r="M81" s="5">
        <v>22.26</v>
      </c>
      <c r="N81" s="5">
        <v>1</v>
      </c>
      <c r="O81" s="5">
        <v>1</v>
      </c>
      <c r="P81" s="5">
        <v>8.51</v>
      </c>
      <c r="Q81" s="5">
        <v>0</v>
      </c>
      <c r="R81" s="5">
        <v>2</v>
      </c>
      <c r="S81" s="5">
        <v>12.51</v>
      </c>
      <c r="T81" s="11">
        <f t="shared" si="13"/>
        <v>10.693301997649824</v>
      </c>
      <c r="U81" s="2">
        <v>-15935092</v>
      </c>
      <c r="V81" s="2">
        <v>243944306</v>
      </c>
      <c r="W81" s="2">
        <v>166268703</v>
      </c>
      <c r="X81" s="2">
        <f t="shared" si="12"/>
        <v>62547976</v>
      </c>
      <c r="Y81" s="2">
        <v>65602848</v>
      </c>
      <c r="Z81" s="2">
        <v>38117879</v>
      </c>
      <c r="AA81" s="2">
        <f t="shared" si="19"/>
        <v>410213009</v>
      </c>
      <c r="AB81" s="13">
        <f t="shared" si="14"/>
        <v>4507835.2637362638</v>
      </c>
      <c r="AC81" s="13">
        <f t="shared" si="15"/>
        <v>3368047.0549450549</v>
      </c>
      <c r="AD81" s="2">
        <f t="shared" si="18"/>
        <v>394277917</v>
      </c>
    </row>
    <row r="82" spans="1:30" x14ac:dyDescent="0.35">
      <c r="A82">
        <v>2023</v>
      </c>
      <c r="B82" t="s">
        <v>148</v>
      </c>
      <c r="C82" t="s">
        <v>149</v>
      </c>
      <c r="D82" t="s">
        <v>150</v>
      </c>
      <c r="E82" s="3" t="s">
        <v>33</v>
      </c>
      <c r="F82" s="2">
        <v>181</v>
      </c>
      <c r="G82" s="2" t="s">
        <v>41</v>
      </c>
      <c r="H82" s="5">
        <v>5.15</v>
      </c>
      <c r="I82" s="5">
        <v>22.92</v>
      </c>
      <c r="J82" s="8">
        <f t="shared" si="16"/>
        <v>0.18346989668685432</v>
      </c>
      <c r="K82" s="8">
        <f t="shared" si="17"/>
        <v>0.81653010331314579</v>
      </c>
      <c r="L82" s="5">
        <v>17.95</v>
      </c>
      <c r="M82" s="5">
        <v>46.02</v>
      </c>
      <c r="N82" s="5">
        <v>1</v>
      </c>
      <c r="O82" s="5">
        <v>1</v>
      </c>
      <c r="P82" s="5">
        <v>23.06</v>
      </c>
      <c r="Q82" s="5">
        <v>3.01</v>
      </c>
      <c r="R82" s="5">
        <v>0</v>
      </c>
      <c r="S82" s="5">
        <v>28.07</v>
      </c>
      <c r="T82" s="11">
        <f t="shared" si="13"/>
        <v>6.9428461833525121</v>
      </c>
      <c r="U82" s="2">
        <v>-13880564</v>
      </c>
      <c r="V82" s="2">
        <v>431757593</v>
      </c>
      <c r="W82" s="2">
        <v>217358217</v>
      </c>
      <c r="X82" s="2">
        <f t="shared" si="12"/>
        <v>56405751</v>
      </c>
      <c r="Y82" s="2">
        <v>67042932</v>
      </c>
      <c r="Z82" s="2">
        <v>93909534</v>
      </c>
      <c r="AA82" s="2">
        <f t="shared" si="19"/>
        <v>649115810</v>
      </c>
      <c r="AB82" s="13">
        <f t="shared" si="14"/>
        <v>3586275.1933701658</v>
      </c>
      <c r="AC82" s="13">
        <f t="shared" si="15"/>
        <v>2697035.049723757</v>
      </c>
      <c r="AD82" s="2">
        <f t="shared" si="18"/>
        <v>635235246</v>
      </c>
    </row>
    <row r="83" spans="1:30" x14ac:dyDescent="0.35">
      <c r="A83">
        <v>2023</v>
      </c>
      <c r="B83" t="s">
        <v>148</v>
      </c>
      <c r="C83" t="s">
        <v>149</v>
      </c>
      <c r="D83" t="s">
        <v>151</v>
      </c>
      <c r="E83" s="3" t="s">
        <v>33</v>
      </c>
      <c r="F83" s="2">
        <v>323</v>
      </c>
      <c r="G83" s="2" t="s">
        <v>34</v>
      </c>
      <c r="H83" s="5">
        <v>2.6</v>
      </c>
      <c r="I83" s="5">
        <v>37.1</v>
      </c>
      <c r="J83" s="8">
        <f t="shared" si="16"/>
        <v>6.5491183879093195E-2</v>
      </c>
      <c r="K83" s="8">
        <f t="shared" si="17"/>
        <v>0.93450881612090675</v>
      </c>
      <c r="L83" s="5">
        <v>18.809999999999999</v>
      </c>
      <c r="M83" s="5">
        <v>58.51</v>
      </c>
      <c r="N83" s="5">
        <v>1</v>
      </c>
      <c r="O83" s="5">
        <v>0.5</v>
      </c>
      <c r="P83" s="5">
        <v>32.1</v>
      </c>
      <c r="Q83" s="5">
        <v>3.6</v>
      </c>
      <c r="R83" s="5">
        <v>2.5</v>
      </c>
      <c r="S83" s="5">
        <v>39.700000000000003</v>
      </c>
      <c r="T83" s="11">
        <f t="shared" si="13"/>
        <v>9.0476190476190474</v>
      </c>
      <c r="U83" s="2">
        <v>-11387721</v>
      </c>
      <c r="V83" s="2">
        <v>611390268</v>
      </c>
      <c r="W83" s="2">
        <v>314834907</v>
      </c>
      <c r="X83" s="2">
        <f t="shared" si="12"/>
        <v>73030510</v>
      </c>
      <c r="Y83" s="2">
        <v>193022568</v>
      </c>
      <c r="Z83" s="2">
        <v>48781829</v>
      </c>
      <c r="AA83" s="2">
        <f t="shared" si="19"/>
        <v>926225175</v>
      </c>
      <c r="AB83" s="13">
        <f t="shared" si="14"/>
        <v>2867570.2012383901</v>
      </c>
      <c r="AC83" s="13">
        <f t="shared" si="15"/>
        <v>2118949.7770897835</v>
      </c>
      <c r="AD83" s="2">
        <f t="shared" si="18"/>
        <v>914837454</v>
      </c>
    </row>
    <row r="84" spans="1:30" x14ac:dyDescent="0.35">
      <c r="A84">
        <v>2023</v>
      </c>
      <c r="B84" t="s">
        <v>152</v>
      </c>
      <c r="C84" t="s">
        <v>153</v>
      </c>
      <c r="D84" t="s">
        <v>154</v>
      </c>
      <c r="E84" s="3" t="s">
        <v>33</v>
      </c>
      <c r="F84" s="2">
        <v>109</v>
      </c>
      <c r="G84" s="2" t="s">
        <v>41</v>
      </c>
      <c r="H84" s="5">
        <v>3.2</v>
      </c>
      <c r="I84" s="5">
        <v>13.29</v>
      </c>
      <c r="J84" s="8">
        <f t="shared" si="16"/>
        <v>0.194057004244997</v>
      </c>
      <c r="K84" s="8">
        <f t="shared" si="17"/>
        <v>0.80594299575500306</v>
      </c>
      <c r="L84" s="5">
        <v>4.5999999999999996</v>
      </c>
      <c r="M84" s="5">
        <v>21.09</v>
      </c>
      <c r="N84" s="5">
        <v>0.8</v>
      </c>
      <c r="O84" s="5">
        <v>1</v>
      </c>
      <c r="P84" s="5">
        <v>13.69</v>
      </c>
      <c r="Q84" s="5">
        <v>1</v>
      </c>
      <c r="R84" s="5">
        <v>0</v>
      </c>
      <c r="S84" s="5">
        <v>16.490000000000002</v>
      </c>
      <c r="T84" s="11">
        <f t="shared" si="13"/>
        <v>7.4200136147038798</v>
      </c>
      <c r="U84" s="2">
        <v>-16363606</v>
      </c>
      <c r="V84" s="2">
        <v>228728201</v>
      </c>
      <c r="W84" s="2">
        <v>97430182</v>
      </c>
      <c r="X84" s="2">
        <f t="shared" si="12"/>
        <v>46610505</v>
      </c>
      <c r="Y84" s="2">
        <v>46987653</v>
      </c>
      <c r="Z84" s="2">
        <v>3832024</v>
      </c>
      <c r="AA84" s="2">
        <f t="shared" si="19"/>
        <v>326158383</v>
      </c>
      <c r="AB84" s="13">
        <f t="shared" si="14"/>
        <v>2992278.7431192659</v>
      </c>
      <c r="AC84" s="13">
        <f t="shared" si="15"/>
        <v>2526043.1743119266</v>
      </c>
      <c r="AD84" s="2">
        <f t="shared" si="18"/>
        <v>309794777</v>
      </c>
    </row>
    <row r="85" spans="1:30" x14ac:dyDescent="0.35">
      <c r="A85">
        <v>2023</v>
      </c>
      <c r="B85" t="s">
        <v>155</v>
      </c>
      <c r="C85" t="s">
        <v>156</v>
      </c>
      <c r="D85" t="s">
        <v>157</v>
      </c>
      <c r="E85" s="3" t="s">
        <v>33</v>
      </c>
      <c r="F85" s="2">
        <v>211</v>
      </c>
      <c r="G85" s="2" t="s">
        <v>43</v>
      </c>
      <c r="H85" s="5">
        <v>5.29</v>
      </c>
      <c r="I85" s="5">
        <v>27.36</v>
      </c>
      <c r="J85" s="8">
        <f t="shared" si="16"/>
        <v>0.16202143950995407</v>
      </c>
      <c r="K85" s="8">
        <f t="shared" si="17"/>
        <v>0.83797856049004593</v>
      </c>
      <c r="L85" s="5">
        <v>23.56</v>
      </c>
      <c r="M85" s="5">
        <v>56.21</v>
      </c>
      <c r="N85" s="5">
        <v>1</v>
      </c>
      <c r="O85" s="5">
        <v>1</v>
      </c>
      <c r="P85" s="5">
        <v>26.65</v>
      </c>
      <c r="Q85" s="5">
        <v>4</v>
      </c>
      <c r="R85" s="5">
        <v>0</v>
      </c>
      <c r="S85" s="5">
        <v>32.65</v>
      </c>
      <c r="T85" s="11">
        <f t="shared" si="13"/>
        <v>6.8841761827079937</v>
      </c>
      <c r="U85" s="2">
        <v>-23031436</v>
      </c>
      <c r="V85" s="2">
        <v>571036887</v>
      </c>
      <c r="W85" s="2">
        <v>171055988</v>
      </c>
      <c r="X85" s="2">
        <f t="shared" si="12"/>
        <v>87611365</v>
      </c>
      <c r="Y85" s="2">
        <v>43229352</v>
      </c>
      <c r="Z85" s="2">
        <v>40215271</v>
      </c>
      <c r="AA85" s="2">
        <f t="shared" si="19"/>
        <v>742092875</v>
      </c>
      <c r="AB85" s="13">
        <f t="shared" si="14"/>
        <v>3517027.843601896</v>
      </c>
      <c r="AC85" s="13">
        <f t="shared" si="15"/>
        <v>3121555.6966824643</v>
      </c>
      <c r="AD85" s="2">
        <f t="shared" si="18"/>
        <v>719061439</v>
      </c>
    </row>
    <row r="86" spans="1:30" x14ac:dyDescent="0.35">
      <c r="A86">
        <v>2023</v>
      </c>
      <c r="B86" t="s">
        <v>158</v>
      </c>
      <c r="C86" t="s">
        <v>159</v>
      </c>
      <c r="D86" t="s">
        <v>160</v>
      </c>
      <c r="E86" s="3" t="s">
        <v>33</v>
      </c>
      <c r="F86" s="2">
        <v>179</v>
      </c>
      <c r="G86" s="2" t="s">
        <v>41</v>
      </c>
      <c r="H86" s="5">
        <v>2.96</v>
      </c>
      <c r="I86" s="5">
        <v>25.21</v>
      </c>
      <c r="J86" s="8">
        <f t="shared" si="16"/>
        <v>0.10507632232871848</v>
      </c>
      <c r="K86" s="8">
        <f t="shared" si="17"/>
        <v>0.89492367767128145</v>
      </c>
      <c r="L86" s="5">
        <v>15.83</v>
      </c>
      <c r="M86" s="5">
        <v>44</v>
      </c>
      <c r="N86" s="5">
        <v>1</v>
      </c>
      <c r="O86" s="5">
        <v>1</v>
      </c>
      <c r="P86" s="5">
        <v>25.17</v>
      </c>
      <c r="Q86" s="5">
        <v>0</v>
      </c>
      <c r="R86" s="5">
        <v>1</v>
      </c>
      <c r="S86" s="5">
        <v>28.17</v>
      </c>
      <c r="T86" s="11">
        <f t="shared" si="13"/>
        <v>7.1116408422725463</v>
      </c>
      <c r="U86" s="2">
        <v>-29845746</v>
      </c>
      <c r="V86" s="2">
        <v>407336224</v>
      </c>
      <c r="W86" s="2">
        <v>107151333</v>
      </c>
      <c r="X86" s="2">
        <f t="shared" si="12"/>
        <v>67576577</v>
      </c>
      <c r="Y86" s="2">
        <v>33991404</v>
      </c>
      <c r="Z86" s="2">
        <v>5583352</v>
      </c>
      <c r="AA86" s="2">
        <f t="shared" si="19"/>
        <v>514487557</v>
      </c>
      <c r="AB86" s="13">
        <f t="shared" si="14"/>
        <v>2874232.1620111731</v>
      </c>
      <c r="AC86" s="13">
        <f t="shared" si="15"/>
        <v>2653144.1396648046</v>
      </c>
      <c r="AD86" s="2">
        <f t="shared" si="18"/>
        <v>484641811</v>
      </c>
    </row>
    <row r="87" spans="1:30" x14ac:dyDescent="0.35">
      <c r="A87">
        <v>2023</v>
      </c>
      <c r="B87" t="s">
        <v>161</v>
      </c>
      <c r="C87" t="s">
        <v>162</v>
      </c>
      <c r="D87" t="s">
        <v>163</v>
      </c>
      <c r="E87" s="3" t="s">
        <v>33</v>
      </c>
      <c r="F87" s="2">
        <v>77</v>
      </c>
      <c r="G87" s="2" t="s">
        <v>117</v>
      </c>
      <c r="H87" s="5">
        <v>5.73</v>
      </c>
      <c r="I87" s="5">
        <v>6.53</v>
      </c>
      <c r="J87" s="8">
        <f t="shared" si="16"/>
        <v>0.46737357259380097</v>
      </c>
      <c r="K87" s="8">
        <f t="shared" si="17"/>
        <v>0.53262642740619892</v>
      </c>
      <c r="L87" s="5">
        <v>5.1100000000000003</v>
      </c>
      <c r="M87" s="5">
        <v>17.37</v>
      </c>
      <c r="N87" s="5">
        <v>0.75</v>
      </c>
      <c r="O87" s="5">
        <v>0</v>
      </c>
      <c r="P87" s="5">
        <v>9.5</v>
      </c>
      <c r="Q87" s="5">
        <v>1</v>
      </c>
      <c r="R87" s="5">
        <v>1.01</v>
      </c>
      <c r="S87" s="5">
        <v>12.26</v>
      </c>
      <c r="T87" s="11">
        <f t="shared" si="13"/>
        <v>7.333333333333333</v>
      </c>
      <c r="U87" s="2">
        <v>-10551606</v>
      </c>
      <c r="V87" s="2">
        <v>196124510</v>
      </c>
      <c r="W87" s="2">
        <v>127877685</v>
      </c>
      <c r="X87" s="2">
        <f t="shared" si="12"/>
        <v>43733582</v>
      </c>
      <c r="Y87" s="2">
        <v>34339944</v>
      </c>
      <c r="Z87" s="2">
        <v>49804159</v>
      </c>
      <c r="AA87" s="2">
        <f t="shared" si="19"/>
        <v>324002195</v>
      </c>
      <c r="AB87" s="13">
        <f t="shared" si="14"/>
        <v>4207820.7142857146</v>
      </c>
      <c r="AC87" s="13">
        <f t="shared" si="15"/>
        <v>3115040.1558441557</v>
      </c>
      <c r="AD87" s="2">
        <f t="shared" si="18"/>
        <v>313450589</v>
      </c>
    </row>
    <row r="88" spans="1:30" x14ac:dyDescent="0.35">
      <c r="A88">
        <v>2023</v>
      </c>
      <c r="B88" t="s">
        <v>164</v>
      </c>
      <c r="C88" t="s">
        <v>165</v>
      </c>
      <c r="D88" t="s">
        <v>166</v>
      </c>
      <c r="E88" s="3" t="s">
        <v>33</v>
      </c>
      <c r="F88" s="2">
        <v>126</v>
      </c>
      <c r="G88" s="2" t="s">
        <v>41</v>
      </c>
      <c r="H88" s="5">
        <v>5.5</v>
      </c>
      <c r="I88" s="5">
        <v>16.25</v>
      </c>
      <c r="J88" s="8">
        <f t="shared" si="16"/>
        <v>0.25287356321839083</v>
      </c>
      <c r="K88" s="8">
        <f t="shared" si="17"/>
        <v>0.74712643678160917</v>
      </c>
      <c r="L88" s="5">
        <v>12.95</v>
      </c>
      <c r="M88" s="5">
        <v>34.700000000000003</v>
      </c>
      <c r="N88" s="5">
        <v>1</v>
      </c>
      <c r="O88" s="5">
        <v>0</v>
      </c>
      <c r="P88" s="5">
        <v>18.75</v>
      </c>
      <c r="Q88" s="5">
        <v>2</v>
      </c>
      <c r="R88" s="5">
        <v>0</v>
      </c>
      <c r="S88" s="5">
        <v>21.75</v>
      </c>
      <c r="T88" s="11">
        <f t="shared" si="13"/>
        <v>6.072289156626506</v>
      </c>
      <c r="U88" s="2">
        <v>-13274175</v>
      </c>
      <c r="V88" s="2">
        <v>332367488</v>
      </c>
      <c r="W88" s="2">
        <v>82895427</v>
      </c>
      <c r="X88" s="2">
        <f t="shared" si="12"/>
        <v>54594723</v>
      </c>
      <c r="Y88" s="2">
        <v>28300704</v>
      </c>
      <c r="Z88" s="2"/>
      <c r="AA88" s="2">
        <f t="shared" si="19"/>
        <v>415262915</v>
      </c>
      <c r="AB88" s="13">
        <f t="shared" si="14"/>
        <v>3295737.4206349207</v>
      </c>
      <c r="AC88" s="13">
        <f t="shared" si="15"/>
        <v>3071128.6587301586</v>
      </c>
      <c r="AD88" s="2">
        <f t="shared" si="18"/>
        <v>401988740</v>
      </c>
    </row>
    <row r="89" spans="1:30" x14ac:dyDescent="0.35">
      <c r="A89">
        <v>2023</v>
      </c>
      <c r="B89" t="s">
        <v>167</v>
      </c>
      <c r="C89" t="s">
        <v>168</v>
      </c>
      <c r="D89" t="s">
        <v>169</v>
      </c>
      <c r="E89" s="3" t="s">
        <v>33</v>
      </c>
      <c r="F89" s="2">
        <v>11</v>
      </c>
      <c r="G89" s="2" t="s">
        <v>170</v>
      </c>
      <c r="H89" s="5">
        <v>0.35</v>
      </c>
      <c r="I89" s="5">
        <v>3</v>
      </c>
      <c r="J89" s="8">
        <f t="shared" si="16"/>
        <v>0.1044776119402985</v>
      </c>
      <c r="K89" s="8">
        <f t="shared" si="17"/>
        <v>0.89552238805970152</v>
      </c>
      <c r="L89" s="5">
        <v>0</v>
      </c>
      <c r="M89" s="5">
        <v>3.35</v>
      </c>
      <c r="N89" s="5">
        <v>1</v>
      </c>
      <c r="O89" s="5">
        <v>0</v>
      </c>
      <c r="P89" s="5">
        <v>2.35</v>
      </c>
      <c r="Q89" s="5">
        <v>0</v>
      </c>
      <c r="R89" s="5">
        <v>0</v>
      </c>
      <c r="S89" s="5">
        <v>3.35</v>
      </c>
      <c r="T89" s="11">
        <f t="shared" si="13"/>
        <v>4.6808510638297873</v>
      </c>
      <c r="U89" s="2">
        <v>-1043679</v>
      </c>
      <c r="V89" s="2">
        <v>50833987</v>
      </c>
      <c r="W89" s="2">
        <v>28428389</v>
      </c>
      <c r="X89" s="2">
        <f t="shared" si="12"/>
        <v>12653989</v>
      </c>
      <c r="Y89" s="2">
        <v>15734440</v>
      </c>
      <c r="Z89" s="2">
        <v>39960</v>
      </c>
      <c r="AA89" s="2">
        <f t="shared" si="19"/>
        <v>79262376</v>
      </c>
      <c r="AB89" s="13">
        <f t="shared" si="14"/>
        <v>7205670.5454545459</v>
      </c>
      <c r="AC89" s="13">
        <f t="shared" si="15"/>
        <v>5771634.1818181816</v>
      </c>
      <c r="AD89" s="2">
        <f t="shared" si="18"/>
        <v>78218697</v>
      </c>
    </row>
    <row r="90" spans="1:30" x14ac:dyDescent="0.35">
      <c r="A90">
        <v>2023</v>
      </c>
      <c r="B90" t="s">
        <v>167</v>
      </c>
      <c r="C90" t="s">
        <v>168</v>
      </c>
      <c r="D90" t="s">
        <v>171</v>
      </c>
      <c r="E90" s="3" t="s">
        <v>33</v>
      </c>
      <c r="F90" s="2">
        <v>385</v>
      </c>
      <c r="G90" s="2" t="s">
        <v>34</v>
      </c>
      <c r="H90" s="5">
        <v>9.3000000000000007</v>
      </c>
      <c r="I90" s="5">
        <v>28.76</v>
      </c>
      <c r="J90" s="8">
        <f t="shared" si="16"/>
        <v>0.2443510246978455</v>
      </c>
      <c r="K90" s="8">
        <f t="shared" si="17"/>
        <v>0.75564897530215447</v>
      </c>
      <c r="L90" s="5">
        <v>20.38</v>
      </c>
      <c r="M90" s="5">
        <v>58.44</v>
      </c>
      <c r="N90" s="5">
        <v>1</v>
      </c>
      <c r="O90" s="5">
        <v>1</v>
      </c>
      <c r="P90" s="5">
        <v>32.06</v>
      </c>
      <c r="Q90" s="5">
        <v>2</v>
      </c>
      <c r="R90" s="5">
        <v>2</v>
      </c>
      <c r="S90" s="5">
        <v>38.06</v>
      </c>
      <c r="T90" s="11">
        <f t="shared" si="13"/>
        <v>11.303581914268936</v>
      </c>
      <c r="U90" s="2">
        <v>-67838217</v>
      </c>
      <c r="V90" s="2">
        <v>657845004</v>
      </c>
      <c r="W90" s="2">
        <v>287919607</v>
      </c>
      <c r="X90" s="2">
        <f t="shared" si="12"/>
        <v>113675016</v>
      </c>
      <c r="Y90" s="2">
        <v>150080908</v>
      </c>
      <c r="Z90" s="2">
        <v>24163683</v>
      </c>
      <c r="AA90" s="2">
        <f t="shared" si="19"/>
        <v>945764611</v>
      </c>
      <c r="AB90" s="13">
        <f t="shared" si="14"/>
        <v>2456531.4571428574</v>
      </c>
      <c r="AC90" s="13">
        <f t="shared" si="15"/>
        <v>2003948.1038961038</v>
      </c>
      <c r="AD90" s="2">
        <f t="shared" si="18"/>
        <v>877926394</v>
      </c>
    </row>
    <row r="91" spans="1:30" x14ac:dyDescent="0.35">
      <c r="A91">
        <v>2023</v>
      </c>
      <c r="B91" t="s">
        <v>167</v>
      </c>
      <c r="C91" t="s">
        <v>168</v>
      </c>
      <c r="D91" t="s">
        <v>172</v>
      </c>
      <c r="E91" s="3" t="s">
        <v>33</v>
      </c>
      <c r="F91" s="2">
        <v>42</v>
      </c>
      <c r="G91" s="2" t="s">
        <v>173</v>
      </c>
      <c r="H91" s="5">
        <v>0.48</v>
      </c>
      <c r="I91" s="5">
        <v>5.16</v>
      </c>
      <c r="J91" s="8">
        <f t="shared" si="16"/>
        <v>8.5106382978723388E-2</v>
      </c>
      <c r="K91" s="8">
        <f t="shared" si="17"/>
        <v>0.91489361702127658</v>
      </c>
      <c r="L91" s="5">
        <v>2.0099999999999998</v>
      </c>
      <c r="M91" s="5">
        <v>7.65</v>
      </c>
      <c r="N91" s="5">
        <v>1</v>
      </c>
      <c r="O91" s="5">
        <v>0</v>
      </c>
      <c r="P91" s="5">
        <v>4.6399999999999997</v>
      </c>
      <c r="Q91" s="5">
        <v>0</v>
      </c>
      <c r="R91" s="5">
        <v>0</v>
      </c>
      <c r="S91" s="5">
        <v>5.64</v>
      </c>
      <c r="T91" s="11">
        <f t="shared" si="13"/>
        <v>9.0517241379310356</v>
      </c>
      <c r="U91" s="2">
        <v>-223380</v>
      </c>
      <c r="V91" s="2">
        <v>89833301</v>
      </c>
      <c r="W91" s="2">
        <v>31755777</v>
      </c>
      <c r="X91" s="2">
        <f t="shared" si="12"/>
        <v>14229287</v>
      </c>
      <c r="Y91" s="2">
        <v>16044528</v>
      </c>
      <c r="Z91" s="2">
        <v>1481962</v>
      </c>
      <c r="AA91" s="2">
        <f t="shared" si="19"/>
        <v>121589078</v>
      </c>
      <c r="AB91" s="13">
        <f t="shared" si="14"/>
        <v>2894978.0476190476</v>
      </c>
      <c r="AC91" s="13">
        <f t="shared" si="15"/>
        <v>2477680.6666666665</v>
      </c>
      <c r="AD91" s="2">
        <f t="shared" si="18"/>
        <v>121365698</v>
      </c>
    </row>
    <row r="92" spans="1:30" x14ac:dyDescent="0.35">
      <c r="A92">
        <v>2023</v>
      </c>
      <c r="B92" t="s">
        <v>167</v>
      </c>
      <c r="C92" t="s">
        <v>168</v>
      </c>
      <c r="D92" t="s">
        <v>174</v>
      </c>
      <c r="E92" s="3" t="s">
        <v>33</v>
      </c>
      <c r="F92" s="2">
        <v>44</v>
      </c>
      <c r="G92" s="2" t="s">
        <v>173</v>
      </c>
      <c r="H92" s="5">
        <v>2.42</v>
      </c>
      <c r="I92" s="5">
        <v>3.72</v>
      </c>
      <c r="J92" s="8">
        <f t="shared" si="16"/>
        <v>0.39413680781758953</v>
      </c>
      <c r="K92" s="8">
        <f t="shared" si="17"/>
        <v>0.60586319218241036</v>
      </c>
      <c r="L92" s="5">
        <v>3.04</v>
      </c>
      <c r="M92" s="5">
        <v>9.18</v>
      </c>
      <c r="N92" s="5">
        <v>1</v>
      </c>
      <c r="O92" s="5">
        <v>0</v>
      </c>
      <c r="P92" s="5">
        <v>5.14</v>
      </c>
      <c r="Q92" s="5">
        <v>0</v>
      </c>
      <c r="R92" s="5">
        <v>0</v>
      </c>
      <c r="S92" s="5">
        <v>6.14</v>
      </c>
      <c r="T92" s="11">
        <f t="shared" si="13"/>
        <v>8.5603112840466924</v>
      </c>
      <c r="U92" s="2">
        <v>-407099</v>
      </c>
      <c r="V92" s="2">
        <v>101675316</v>
      </c>
      <c r="W92" s="2">
        <v>37452663</v>
      </c>
      <c r="X92" s="2">
        <f t="shared" si="12"/>
        <v>18056311</v>
      </c>
      <c r="Y92" s="2">
        <v>18617952</v>
      </c>
      <c r="Z92" s="2">
        <v>778400</v>
      </c>
      <c r="AA92" s="2">
        <f t="shared" si="19"/>
        <v>139127979</v>
      </c>
      <c r="AB92" s="13">
        <f t="shared" si="14"/>
        <v>3161999.5227272729</v>
      </c>
      <c r="AC92" s="13">
        <f t="shared" si="15"/>
        <v>2721173.3409090908</v>
      </c>
      <c r="AD92" s="2">
        <f t="shared" si="18"/>
        <v>138720880</v>
      </c>
    </row>
    <row r="93" spans="1:30" x14ac:dyDescent="0.35">
      <c r="A93">
        <v>2023</v>
      </c>
      <c r="B93" t="s">
        <v>175</v>
      </c>
      <c r="C93" t="s">
        <v>176</v>
      </c>
      <c r="D93" t="s">
        <v>177</v>
      </c>
      <c r="E93" s="3" t="s">
        <v>33</v>
      </c>
      <c r="F93" s="2">
        <v>34</v>
      </c>
      <c r="G93" s="2" t="s">
        <v>173</v>
      </c>
      <c r="H93" s="5">
        <v>3.41</v>
      </c>
      <c r="I93" s="5">
        <v>3.51</v>
      </c>
      <c r="J93" s="8">
        <f t="shared" si="16"/>
        <v>0.49277456647398848</v>
      </c>
      <c r="K93" s="8">
        <f t="shared" si="17"/>
        <v>0.50722543352601157</v>
      </c>
      <c r="L93" s="5">
        <v>1</v>
      </c>
      <c r="M93" s="5">
        <v>7.92</v>
      </c>
      <c r="N93" s="5">
        <v>0.8</v>
      </c>
      <c r="O93" s="5">
        <v>0</v>
      </c>
      <c r="P93" s="5">
        <v>5.52</v>
      </c>
      <c r="Q93" s="5">
        <v>0.6</v>
      </c>
      <c r="R93" s="5">
        <v>0</v>
      </c>
      <c r="S93" s="5">
        <v>6.919999999999999</v>
      </c>
      <c r="T93" s="11">
        <f t="shared" si="13"/>
        <v>5.5555555555555562</v>
      </c>
      <c r="U93" s="2">
        <v>-61948417</v>
      </c>
      <c r="V93" s="2">
        <v>116901670</v>
      </c>
      <c r="W93" s="2">
        <v>102584961</v>
      </c>
      <c r="X93" s="2">
        <f t="shared" si="12"/>
        <v>58603604</v>
      </c>
      <c r="Y93" s="2">
        <v>25328550</v>
      </c>
      <c r="Z93" s="2">
        <v>18652807</v>
      </c>
      <c r="AA93" s="2">
        <f t="shared" si="19"/>
        <v>219486631</v>
      </c>
      <c r="AB93" s="13">
        <f t="shared" si="14"/>
        <v>6455489.1470588231</v>
      </c>
      <c r="AC93" s="13">
        <f t="shared" si="15"/>
        <v>5161919.823529412</v>
      </c>
      <c r="AD93" s="2">
        <f t="shared" si="18"/>
        <v>157538214</v>
      </c>
    </row>
    <row r="94" spans="1:30" x14ac:dyDescent="0.35">
      <c r="A94">
        <v>2023</v>
      </c>
      <c r="B94" t="s">
        <v>178</v>
      </c>
      <c r="C94" t="s">
        <v>179</v>
      </c>
      <c r="D94" t="s">
        <v>180</v>
      </c>
      <c r="E94" s="3" t="s">
        <v>33</v>
      </c>
      <c r="F94" s="2">
        <v>27</v>
      </c>
      <c r="G94" s="2" t="s">
        <v>173</v>
      </c>
      <c r="H94" s="5">
        <v>2.25</v>
      </c>
      <c r="I94" s="5">
        <v>4.6500000000000004</v>
      </c>
      <c r="J94" s="8">
        <f t="shared" si="16"/>
        <v>0.32608695652173914</v>
      </c>
      <c r="K94" s="8">
        <f t="shared" si="17"/>
        <v>0.67391304347826086</v>
      </c>
      <c r="L94" s="5">
        <v>2.5499999999999998</v>
      </c>
      <c r="M94" s="5">
        <v>9.4499999999999993</v>
      </c>
      <c r="N94" s="5">
        <v>0.6</v>
      </c>
      <c r="O94" s="5">
        <v>0</v>
      </c>
      <c r="P94" s="5">
        <v>5.8</v>
      </c>
      <c r="Q94" s="5">
        <v>0.5</v>
      </c>
      <c r="R94" s="5">
        <v>0</v>
      </c>
      <c r="S94" s="5">
        <v>6.8999999999999995</v>
      </c>
      <c r="T94" s="11">
        <f t="shared" si="13"/>
        <v>4.2857142857142856</v>
      </c>
      <c r="U94" s="2">
        <v>6338385</v>
      </c>
      <c r="V94" s="2">
        <v>98491092</v>
      </c>
      <c r="W94" s="2">
        <v>49399663</v>
      </c>
      <c r="X94" s="2">
        <f t="shared" si="12"/>
        <v>26512507</v>
      </c>
      <c r="Y94" s="2">
        <v>22887156</v>
      </c>
      <c r="Z94" s="2"/>
      <c r="AA94" s="2">
        <f t="shared" si="19"/>
        <v>147890755</v>
      </c>
      <c r="AB94" s="13">
        <f t="shared" si="14"/>
        <v>5477435.3703703703</v>
      </c>
      <c r="AC94" s="13">
        <f t="shared" si="15"/>
        <v>4629762.9259259263</v>
      </c>
      <c r="AD94" s="2">
        <f t="shared" si="18"/>
        <v>154229140</v>
      </c>
    </row>
    <row r="95" spans="1:30" x14ac:dyDescent="0.35">
      <c r="A95">
        <v>2023</v>
      </c>
      <c r="B95" t="s">
        <v>181</v>
      </c>
      <c r="C95" t="s">
        <v>182</v>
      </c>
      <c r="D95" t="s">
        <v>183</v>
      </c>
      <c r="E95" s="3" t="s">
        <v>33</v>
      </c>
      <c r="F95" s="2">
        <v>20</v>
      </c>
      <c r="G95" s="2" t="s">
        <v>170</v>
      </c>
      <c r="H95" s="5">
        <v>2</v>
      </c>
      <c r="I95" s="5">
        <v>4</v>
      </c>
      <c r="J95" s="8">
        <f t="shared" si="16"/>
        <v>0.33333333333333331</v>
      </c>
      <c r="K95" s="8">
        <f t="shared" si="17"/>
        <v>0.66666666666666663</v>
      </c>
      <c r="L95" s="5">
        <v>1.6</v>
      </c>
      <c r="M95" s="5">
        <v>7.6</v>
      </c>
      <c r="N95" s="5">
        <v>1</v>
      </c>
      <c r="O95" s="5">
        <v>0</v>
      </c>
      <c r="P95" s="5">
        <v>4</v>
      </c>
      <c r="Q95" s="5">
        <v>1</v>
      </c>
      <c r="R95" s="5">
        <v>0</v>
      </c>
      <c r="S95" s="5">
        <v>6</v>
      </c>
      <c r="T95" s="11">
        <f t="shared" si="13"/>
        <v>4</v>
      </c>
      <c r="U95" s="2">
        <v>-3601094</v>
      </c>
      <c r="V95" s="2">
        <v>100580604</v>
      </c>
      <c r="W95" s="2">
        <v>20374714</v>
      </c>
      <c r="X95" s="2">
        <f t="shared" si="12"/>
        <v>18945234</v>
      </c>
      <c r="Y95" s="2">
        <v>1298500</v>
      </c>
      <c r="Z95" s="2">
        <v>130980</v>
      </c>
      <c r="AA95" s="2">
        <f t="shared" si="19"/>
        <v>120955318</v>
      </c>
      <c r="AB95" s="13">
        <f t="shared" si="14"/>
        <v>6047765.9000000004</v>
      </c>
      <c r="AC95" s="13">
        <f t="shared" si="15"/>
        <v>5976291.9000000004</v>
      </c>
      <c r="AD95" s="2">
        <f t="shared" si="18"/>
        <v>117354224</v>
      </c>
    </row>
    <row r="96" spans="1:30" x14ac:dyDescent="0.35">
      <c r="A96">
        <v>2023</v>
      </c>
      <c r="B96" t="s">
        <v>181</v>
      </c>
      <c r="C96" t="s">
        <v>182</v>
      </c>
      <c r="D96" t="s">
        <v>184</v>
      </c>
      <c r="E96" s="3" t="s">
        <v>33</v>
      </c>
      <c r="F96" s="2">
        <v>94</v>
      </c>
      <c r="G96" s="2" t="s">
        <v>117</v>
      </c>
      <c r="H96" s="5">
        <v>7.05</v>
      </c>
      <c r="I96" s="5">
        <v>8.15</v>
      </c>
      <c r="J96" s="8">
        <f t="shared" si="16"/>
        <v>0.46381578947368424</v>
      </c>
      <c r="K96" s="8">
        <f t="shared" si="17"/>
        <v>0.53618421052631582</v>
      </c>
      <c r="L96" s="5">
        <v>6.2</v>
      </c>
      <c r="M96" s="5">
        <v>21.4</v>
      </c>
      <c r="N96" s="5">
        <v>1</v>
      </c>
      <c r="O96" s="5">
        <v>0</v>
      </c>
      <c r="P96" s="5">
        <v>11.7</v>
      </c>
      <c r="Q96" s="5">
        <v>2</v>
      </c>
      <c r="R96" s="5">
        <v>0.5</v>
      </c>
      <c r="S96" s="5">
        <v>15.2</v>
      </c>
      <c r="T96" s="11">
        <f t="shared" si="13"/>
        <v>6.8613138686131387</v>
      </c>
      <c r="U96" s="2">
        <v>-11242712</v>
      </c>
      <c r="V96" s="2">
        <v>210312907</v>
      </c>
      <c r="W96" s="2">
        <v>89377135</v>
      </c>
      <c r="X96" s="2">
        <f t="shared" si="12"/>
        <v>42950397</v>
      </c>
      <c r="Y96" s="2">
        <v>45769618</v>
      </c>
      <c r="Z96" s="2">
        <v>657120</v>
      </c>
      <c r="AA96" s="2">
        <f t="shared" si="19"/>
        <v>299690042</v>
      </c>
      <c r="AB96" s="13">
        <f t="shared" si="14"/>
        <v>3188191.9361702129</v>
      </c>
      <c r="AC96" s="13">
        <f t="shared" si="15"/>
        <v>2694290.4680851065</v>
      </c>
      <c r="AD96" s="2">
        <f t="shared" si="18"/>
        <v>288447330</v>
      </c>
    </row>
    <row r="97" spans="1:30" x14ac:dyDescent="0.35">
      <c r="A97">
        <v>2023</v>
      </c>
      <c r="B97" t="s">
        <v>185</v>
      </c>
      <c r="C97" t="s">
        <v>186</v>
      </c>
      <c r="D97" t="s">
        <v>187</v>
      </c>
      <c r="E97" s="3" t="s">
        <v>33</v>
      </c>
      <c r="F97" s="2">
        <v>11</v>
      </c>
      <c r="G97" s="2" t="s">
        <v>170</v>
      </c>
      <c r="H97" s="5">
        <v>1.38</v>
      </c>
      <c r="I97" s="5">
        <v>0.75</v>
      </c>
      <c r="J97" s="8">
        <f t="shared" si="16"/>
        <v>0.647887323943662</v>
      </c>
      <c r="K97" s="8">
        <f t="shared" si="17"/>
        <v>0.35211267605633806</v>
      </c>
      <c r="L97" s="5">
        <v>3.77</v>
      </c>
      <c r="M97" s="5">
        <v>5.9</v>
      </c>
      <c r="N97" s="5">
        <v>0.75</v>
      </c>
      <c r="O97" s="5">
        <v>0</v>
      </c>
      <c r="P97" s="5">
        <v>1.38</v>
      </c>
      <c r="Q97" s="5">
        <v>0</v>
      </c>
      <c r="R97" s="5">
        <v>0</v>
      </c>
      <c r="S97" s="5">
        <v>2.13</v>
      </c>
      <c r="T97" s="11">
        <f t="shared" si="13"/>
        <v>7.9710144927536239</v>
      </c>
      <c r="U97" s="2">
        <v>-1311739</v>
      </c>
      <c r="V97" s="2">
        <v>56153990</v>
      </c>
      <c r="W97" s="2">
        <v>20990632</v>
      </c>
      <c r="X97" s="2">
        <f t="shared" si="12"/>
        <v>10987032</v>
      </c>
      <c r="Y97" s="2">
        <v>4804000</v>
      </c>
      <c r="Z97" s="2">
        <v>5199600</v>
      </c>
      <c r="AA97" s="2">
        <f t="shared" si="19"/>
        <v>77144622</v>
      </c>
      <c r="AB97" s="13">
        <f t="shared" si="14"/>
        <v>7013147.4545454541</v>
      </c>
      <c r="AC97" s="13">
        <f t="shared" si="15"/>
        <v>6103729.2727272725</v>
      </c>
      <c r="AD97" s="2">
        <f t="shared" si="18"/>
        <v>75832883</v>
      </c>
    </row>
    <row r="98" spans="1:30" x14ac:dyDescent="0.35">
      <c r="A98">
        <v>2023</v>
      </c>
      <c r="B98" t="s">
        <v>188</v>
      </c>
      <c r="C98" t="s">
        <v>189</v>
      </c>
      <c r="D98" t="s">
        <v>190</v>
      </c>
      <c r="E98" s="3" t="s">
        <v>33</v>
      </c>
      <c r="F98" s="2">
        <v>13</v>
      </c>
      <c r="G98" s="2" t="s">
        <v>170</v>
      </c>
      <c r="H98" s="5">
        <v>0</v>
      </c>
      <c r="I98" s="5">
        <v>2.77</v>
      </c>
      <c r="J98" s="8">
        <f t="shared" si="16"/>
        <v>0</v>
      </c>
      <c r="K98" s="8">
        <f t="shared" si="17"/>
        <v>1</v>
      </c>
      <c r="L98" s="5">
        <v>0.67</v>
      </c>
      <c r="M98" s="5">
        <v>3.44</v>
      </c>
      <c r="N98" s="5">
        <v>1</v>
      </c>
      <c r="O98" s="5">
        <v>0</v>
      </c>
      <c r="P98" s="5">
        <v>1.77</v>
      </c>
      <c r="Q98" s="5">
        <v>0</v>
      </c>
      <c r="R98" s="5">
        <v>0</v>
      </c>
      <c r="S98" s="5">
        <v>2.77</v>
      </c>
      <c r="T98" s="11">
        <f t="shared" ref="T98:T129" si="20">F98/(S98-N98-O98-R98)</f>
        <v>7.3446327683615822</v>
      </c>
      <c r="U98" s="2">
        <v>-532298</v>
      </c>
      <c r="V98" s="2">
        <v>47524857</v>
      </c>
      <c r="W98" s="2">
        <v>25781658</v>
      </c>
      <c r="X98" s="2">
        <f t="shared" si="12"/>
        <v>13928596</v>
      </c>
      <c r="Y98" s="2">
        <v>7527000</v>
      </c>
      <c r="Z98" s="2">
        <v>4326062</v>
      </c>
      <c r="AA98" s="2">
        <f t="shared" si="19"/>
        <v>73306515</v>
      </c>
      <c r="AB98" s="13">
        <f t="shared" ref="AB98:AB129" si="21">AA98/F98</f>
        <v>5638962.692307692</v>
      </c>
      <c r="AC98" s="13">
        <f t="shared" ref="AC98:AC129" si="22">(AA98-Y98-Z98)/F98</f>
        <v>4727188.692307692</v>
      </c>
      <c r="AD98" s="2">
        <f t="shared" si="18"/>
        <v>72774217</v>
      </c>
    </row>
    <row r="99" spans="1:30" x14ac:dyDescent="0.35">
      <c r="A99">
        <v>2023</v>
      </c>
      <c r="B99" t="s">
        <v>191</v>
      </c>
      <c r="C99" t="s">
        <v>192</v>
      </c>
      <c r="D99" t="s">
        <v>193</v>
      </c>
      <c r="E99" s="3" t="s">
        <v>33</v>
      </c>
      <c r="F99" s="2">
        <v>41</v>
      </c>
      <c r="G99" s="2" t="s">
        <v>173</v>
      </c>
      <c r="H99" s="5">
        <v>0</v>
      </c>
      <c r="I99" s="5">
        <v>6.4</v>
      </c>
      <c r="J99" s="8">
        <f t="shared" si="16"/>
        <v>0</v>
      </c>
      <c r="K99" s="8">
        <f t="shared" si="17"/>
        <v>1</v>
      </c>
      <c r="L99" s="5">
        <v>4.41</v>
      </c>
      <c r="M99" s="5">
        <v>10.81</v>
      </c>
      <c r="N99" s="5">
        <v>0.8</v>
      </c>
      <c r="O99" s="5">
        <v>0</v>
      </c>
      <c r="P99" s="5">
        <v>4.5999999999999996</v>
      </c>
      <c r="Q99" s="5">
        <v>0</v>
      </c>
      <c r="R99" s="5">
        <v>1</v>
      </c>
      <c r="S99" s="5">
        <v>6.3999999999999995</v>
      </c>
      <c r="T99" s="11">
        <f t="shared" si="20"/>
        <v>8.913043478260871</v>
      </c>
      <c r="U99" s="2">
        <v>-6355286</v>
      </c>
      <c r="V99" s="2">
        <v>124422147</v>
      </c>
      <c r="W99" s="2">
        <v>35314926</v>
      </c>
      <c r="X99" s="2">
        <f t="shared" si="12"/>
        <v>21664926</v>
      </c>
      <c r="Y99" s="2">
        <v>13650000</v>
      </c>
      <c r="Z99" s="2"/>
      <c r="AA99" s="2">
        <f t="shared" si="19"/>
        <v>159737073</v>
      </c>
      <c r="AB99" s="13">
        <f t="shared" si="21"/>
        <v>3896026.1707317075</v>
      </c>
      <c r="AC99" s="13">
        <f t="shared" si="22"/>
        <v>3563099.3414634145</v>
      </c>
      <c r="AD99" s="2">
        <f t="shared" si="18"/>
        <v>153381787</v>
      </c>
    </row>
    <row r="100" spans="1:30" x14ac:dyDescent="0.35">
      <c r="A100">
        <v>2023</v>
      </c>
      <c r="B100" t="s">
        <v>194</v>
      </c>
      <c r="C100" t="s">
        <v>195</v>
      </c>
      <c r="D100" t="s">
        <v>196</v>
      </c>
      <c r="E100" s="3" t="s">
        <v>33</v>
      </c>
      <c r="F100" s="2">
        <v>138</v>
      </c>
      <c r="G100" s="2" t="s">
        <v>41</v>
      </c>
      <c r="H100" s="5">
        <v>4.38</v>
      </c>
      <c r="I100" s="5">
        <v>16.07</v>
      </c>
      <c r="J100" s="8">
        <f t="shared" si="16"/>
        <v>0.21418092909535452</v>
      </c>
      <c r="K100" s="8">
        <f t="shared" si="17"/>
        <v>0.78581907090464553</v>
      </c>
      <c r="L100" s="5">
        <v>12.23</v>
      </c>
      <c r="M100" s="5">
        <v>32.68</v>
      </c>
      <c r="N100" s="5">
        <v>1</v>
      </c>
      <c r="O100" s="5">
        <v>0</v>
      </c>
      <c r="P100" s="5">
        <v>14.98</v>
      </c>
      <c r="Q100" s="5">
        <v>1</v>
      </c>
      <c r="R100" s="5">
        <v>3.47</v>
      </c>
      <c r="S100" s="5">
        <v>20.45</v>
      </c>
      <c r="T100" s="11">
        <f t="shared" si="20"/>
        <v>8.6357947434292868</v>
      </c>
      <c r="U100" s="2">
        <v>-37541780</v>
      </c>
      <c r="V100" s="2">
        <v>341284822</v>
      </c>
      <c r="W100" s="2">
        <v>227231962</v>
      </c>
      <c r="X100" s="2">
        <f t="shared" si="12"/>
        <v>103012597</v>
      </c>
      <c r="Y100" s="2">
        <v>72644820</v>
      </c>
      <c r="Z100" s="2">
        <v>51574545</v>
      </c>
      <c r="AA100" s="2">
        <f t="shared" si="19"/>
        <v>568516784</v>
      </c>
      <c r="AB100" s="13">
        <f t="shared" si="21"/>
        <v>4119686.84057971</v>
      </c>
      <c r="AC100" s="13">
        <f t="shared" si="22"/>
        <v>3219546.5144927534</v>
      </c>
      <c r="AD100" s="2">
        <f t="shared" si="18"/>
        <v>530975004</v>
      </c>
    </row>
    <row r="101" spans="1:30" x14ac:dyDescent="0.35">
      <c r="A101">
        <v>2023</v>
      </c>
      <c r="B101" t="s">
        <v>197</v>
      </c>
      <c r="C101" t="s">
        <v>198</v>
      </c>
      <c r="D101" t="s">
        <v>199</v>
      </c>
      <c r="E101" s="3" t="s">
        <v>33</v>
      </c>
      <c r="F101" s="2">
        <v>64</v>
      </c>
      <c r="G101" s="2" t="s">
        <v>117</v>
      </c>
      <c r="H101" s="5">
        <v>2.8</v>
      </c>
      <c r="I101" s="5">
        <v>8</v>
      </c>
      <c r="J101" s="8">
        <f t="shared" si="16"/>
        <v>0.25925925925925924</v>
      </c>
      <c r="K101" s="8">
        <f t="shared" si="17"/>
        <v>0.7407407407407407</v>
      </c>
      <c r="L101" s="5">
        <v>6.05</v>
      </c>
      <c r="M101" s="5">
        <v>16.850000000000001</v>
      </c>
      <c r="N101" s="5">
        <v>1</v>
      </c>
      <c r="O101" s="5">
        <v>1</v>
      </c>
      <c r="P101" s="5">
        <v>7.8</v>
      </c>
      <c r="Q101" s="5">
        <v>1</v>
      </c>
      <c r="R101" s="5">
        <v>0</v>
      </c>
      <c r="S101" s="5">
        <v>10.8</v>
      </c>
      <c r="T101" s="11">
        <f t="shared" si="20"/>
        <v>7.2727272727272725</v>
      </c>
      <c r="U101" s="2">
        <v>-34293064</v>
      </c>
      <c r="V101" s="2">
        <v>200943970</v>
      </c>
      <c r="W101" s="2">
        <v>32630299</v>
      </c>
      <c r="X101" s="2">
        <f t="shared" si="12"/>
        <v>21596420</v>
      </c>
      <c r="Y101" s="2">
        <v>11033879</v>
      </c>
      <c r="Z101" s="2"/>
      <c r="AA101" s="2">
        <f t="shared" si="19"/>
        <v>233574269</v>
      </c>
      <c r="AB101" s="13">
        <f t="shared" si="21"/>
        <v>3649597.953125</v>
      </c>
      <c r="AC101" s="13">
        <f t="shared" si="22"/>
        <v>3477193.59375</v>
      </c>
      <c r="AD101" s="2">
        <f t="shared" si="18"/>
        <v>199281205</v>
      </c>
    </row>
    <row r="102" spans="1:30" x14ac:dyDescent="0.35">
      <c r="A102">
        <v>2023</v>
      </c>
      <c r="B102" t="s">
        <v>200</v>
      </c>
      <c r="C102" t="s">
        <v>201</v>
      </c>
      <c r="D102" t="s">
        <v>202</v>
      </c>
      <c r="E102" s="3" t="s">
        <v>33</v>
      </c>
      <c r="F102" s="2">
        <v>182</v>
      </c>
      <c r="G102" s="2" t="s">
        <v>41</v>
      </c>
      <c r="H102" s="5">
        <v>3.3</v>
      </c>
      <c r="I102" s="5">
        <v>18.86</v>
      </c>
      <c r="J102" s="8">
        <f t="shared" si="16"/>
        <v>0.14891696750902525</v>
      </c>
      <c r="K102" s="8">
        <f t="shared" si="17"/>
        <v>0.85108303249097472</v>
      </c>
      <c r="L102" s="5">
        <v>10.210000000000001</v>
      </c>
      <c r="M102" s="5">
        <v>32.369999999999997</v>
      </c>
      <c r="N102" s="5">
        <v>1</v>
      </c>
      <c r="O102" s="5">
        <v>1</v>
      </c>
      <c r="P102" s="5">
        <v>18.12</v>
      </c>
      <c r="Q102" s="5">
        <v>1</v>
      </c>
      <c r="R102" s="5">
        <v>1.04</v>
      </c>
      <c r="S102" s="5">
        <v>22.16</v>
      </c>
      <c r="T102" s="11">
        <f t="shared" si="20"/>
        <v>9.518828451882845</v>
      </c>
      <c r="U102" s="2">
        <v>-8698272</v>
      </c>
      <c r="V102" s="2">
        <v>362266482</v>
      </c>
      <c r="W102" s="2">
        <v>198129474</v>
      </c>
      <c r="X102" s="2">
        <f t="shared" si="12"/>
        <v>54302405</v>
      </c>
      <c r="Y102" s="2">
        <v>88432966</v>
      </c>
      <c r="Z102" s="2">
        <v>55394103</v>
      </c>
      <c r="AA102" s="2">
        <f t="shared" si="19"/>
        <v>560395956</v>
      </c>
      <c r="AB102" s="13">
        <f t="shared" si="21"/>
        <v>3079098.6593406592</v>
      </c>
      <c r="AC102" s="13">
        <f t="shared" si="22"/>
        <v>2288840.0384615385</v>
      </c>
      <c r="AD102" s="2">
        <f t="shared" si="18"/>
        <v>551697684</v>
      </c>
    </row>
    <row r="103" spans="1:30" x14ac:dyDescent="0.35">
      <c r="A103">
        <v>2023</v>
      </c>
      <c r="B103" t="s">
        <v>203</v>
      </c>
      <c r="C103" t="s">
        <v>204</v>
      </c>
      <c r="D103" t="s">
        <v>205</v>
      </c>
      <c r="E103" s="3" t="s">
        <v>33</v>
      </c>
      <c r="F103" s="2">
        <v>383</v>
      </c>
      <c r="G103" s="2" t="s">
        <v>34</v>
      </c>
      <c r="H103" s="5">
        <v>6.87</v>
      </c>
      <c r="I103" s="5">
        <v>39.380000000000003</v>
      </c>
      <c r="J103" s="8">
        <f t="shared" si="16"/>
        <v>0.14854054054054056</v>
      </c>
      <c r="K103" s="8">
        <f t="shared" si="17"/>
        <v>0.85145945945945956</v>
      </c>
      <c r="L103" s="5">
        <v>22.11</v>
      </c>
      <c r="M103" s="5">
        <v>68.36</v>
      </c>
      <c r="N103" s="5">
        <v>1</v>
      </c>
      <c r="O103" s="5">
        <v>1</v>
      </c>
      <c r="P103" s="5">
        <v>40.25</v>
      </c>
      <c r="Q103" s="5">
        <v>4</v>
      </c>
      <c r="R103" s="5">
        <v>0</v>
      </c>
      <c r="S103" s="5">
        <v>46.25</v>
      </c>
      <c r="T103" s="11">
        <f t="shared" si="20"/>
        <v>8.6553672316384187</v>
      </c>
      <c r="U103" s="2">
        <v>-48350739</v>
      </c>
      <c r="V103" s="2">
        <v>746639096</v>
      </c>
      <c r="W103" s="2">
        <v>312664458</v>
      </c>
      <c r="X103" s="2">
        <f t="shared" si="12"/>
        <v>119474598</v>
      </c>
      <c r="Y103" s="2">
        <v>148728300</v>
      </c>
      <c r="Z103" s="2">
        <v>44461560</v>
      </c>
      <c r="AA103" s="2">
        <f t="shared" si="19"/>
        <v>1059303554</v>
      </c>
      <c r="AB103" s="13">
        <f t="shared" si="21"/>
        <v>2765805.6240208875</v>
      </c>
      <c r="AC103" s="13">
        <f t="shared" si="22"/>
        <v>2261393.4569190601</v>
      </c>
      <c r="AD103" s="2">
        <f t="shared" si="18"/>
        <v>1010952815</v>
      </c>
    </row>
    <row r="104" spans="1:30" x14ac:dyDescent="0.35">
      <c r="A104">
        <v>2023</v>
      </c>
      <c r="B104" t="s">
        <v>203</v>
      </c>
      <c r="C104" t="s">
        <v>204</v>
      </c>
      <c r="D104" t="s">
        <v>206</v>
      </c>
      <c r="E104" s="3" t="s">
        <v>33</v>
      </c>
      <c r="F104" s="2">
        <v>66</v>
      </c>
      <c r="G104" s="2" t="s">
        <v>117</v>
      </c>
      <c r="H104" s="5">
        <v>2.5</v>
      </c>
      <c r="I104" s="5">
        <v>8.93</v>
      </c>
      <c r="J104" s="8">
        <f t="shared" si="16"/>
        <v>0.21872265966754156</v>
      </c>
      <c r="K104" s="8">
        <f t="shared" si="17"/>
        <v>0.78127734033245844</v>
      </c>
      <c r="L104" s="5">
        <v>8.25</v>
      </c>
      <c r="M104" s="5">
        <v>19.68</v>
      </c>
      <c r="N104" s="5">
        <v>1</v>
      </c>
      <c r="O104" s="5">
        <v>0</v>
      </c>
      <c r="P104" s="5">
        <v>7.43</v>
      </c>
      <c r="Q104" s="5">
        <v>3</v>
      </c>
      <c r="R104" s="5">
        <v>0</v>
      </c>
      <c r="S104" s="5">
        <v>11.43</v>
      </c>
      <c r="T104" s="11">
        <f t="shared" si="20"/>
        <v>6.3279002876318318</v>
      </c>
      <c r="U104" s="2">
        <v>-29057315</v>
      </c>
      <c r="V104" s="2">
        <v>208454194</v>
      </c>
      <c r="W104" s="2">
        <v>115776393</v>
      </c>
      <c r="X104" s="2">
        <f t="shared" si="12"/>
        <v>40513571</v>
      </c>
      <c r="Y104" s="2">
        <v>34238160</v>
      </c>
      <c r="Z104" s="2">
        <v>41024662</v>
      </c>
      <c r="AA104" s="2">
        <f t="shared" si="19"/>
        <v>324230587</v>
      </c>
      <c r="AB104" s="13">
        <f t="shared" si="21"/>
        <v>4912584.6515151514</v>
      </c>
      <c r="AC104" s="13">
        <f t="shared" si="22"/>
        <v>3772238.8636363638</v>
      </c>
      <c r="AD104" s="2">
        <f t="shared" si="18"/>
        <v>295173272</v>
      </c>
    </row>
    <row r="105" spans="1:30" x14ac:dyDescent="0.35">
      <c r="A105">
        <v>2023</v>
      </c>
      <c r="B105" t="s">
        <v>203</v>
      </c>
      <c r="C105" t="s">
        <v>204</v>
      </c>
      <c r="D105" t="s">
        <v>207</v>
      </c>
      <c r="E105" s="3" t="s">
        <v>33</v>
      </c>
      <c r="F105" s="2">
        <v>105</v>
      </c>
      <c r="G105" s="2" t="s">
        <v>41</v>
      </c>
      <c r="H105" s="5">
        <v>0.9</v>
      </c>
      <c r="I105" s="5">
        <v>11.14</v>
      </c>
      <c r="J105" s="8">
        <f t="shared" si="16"/>
        <v>7.4750830564784043E-2</v>
      </c>
      <c r="K105" s="8">
        <f t="shared" si="17"/>
        <v>0.92524916943521596</v>
      </c>
      <c r="L105" s="5">
        <v>14.53</v>
      </c>
      <c r="M105" s="5">
        <v>26.57</v>
      </c>
      <c r="N105" s="5">
        <v>1</v>
      </c>
      <c r="O105" s="5">
        <v>1</v>
      </c>
      <c r="P105" s="5">
        <v>9.5399999999999991</v>
      </c>
      <c r="Q105" s="5">
        <v>0</v>
      </c>
      <c r="R105" s="5">
        <v>0.5</v>
      </c>
      <c r="S105" s="5">
        <v>12.04</v>
      </c>
      <c r="T105" s="11">
        <f t="shared" si="20"/>
        <v>11.006289308176102</v>
      </c>
      <c r="U105" s="2">
        <v>-40871389</v>
      </c>
      <c r="V105" s="2">
        <v>283792595</v>
      </c>
      <c r="W105" s="2">
        <v>179386956</v>
      </c>
      <c r="X105" s="2">
        <f t="shared" si="12"/>
        <v>43151564</v>
      </c>
      <c r="Y105" s="2">
        <v>70669260</v>
      </c>
      <c r="Z105" s="2">
        <v>65566132</v>
      </c>
      <c r="AA105" s="2">
        <f t="shared" si="19"/>
        <v>463179551</v>
      </c>
      <c r="AB105" s="13">
        <f t="shared" si="21"/>
        <v>4411233.8190476187</v>
      </c>
      <c r="AC105" s="13">
        <f t="shared" si="22"/>
        <v>3113753.8952380954</v>
      </c>
      <c r="AD105" s="2">
        <f t="shared" si="18"/>
        <v>422308162</v>
      </c>
    </row>
    <row r="106" spans="1:30" x14ac:dyDescent="0.35">
      <c r="A106">
        <v>2023</v>
      </c>
      <c r="B106" t="s">
        <v>208</v>
      </c>
      <c r="C106" t="s">
        <v>209</v>
      </c>
      <c r="D106" t="s">
        <v>210</v>
      </c>
      <c r="E106" s="3" t="s">
        <v>33</v>
      </c>
      <c r="F106" s="2">
        <v>446</v>
      </c>
      <c r="G106" s="2" t="s">
        <v>36</v>
      </c>
      <c r="H106" s="5">
        <v>4.71</v>
      </c>
      <c r="I106" s="5">
        <v>35.67</v>
      </c>
      <c r="J106" s="8">
        <f t="shared" si="16"/>
        <v>0.11664190193164932</v>
      </c>
      <c r="K106" s="8">
        <f t="shared" si="17"/>
        <v>0.88335809806835064</v>
      </c>
      <c r="L106" s="5">
        <v>24.06</v>
      </c>
      <c r="M106" s="5">
        <v>64.44</v>
      </c>
      <c r="N106" s="5">
        <v>1</v>
      </c>
      <c r="O106" s="5">
        <v>0</v>
      </c>
      <c r="P106" s="5">
        <v>32.729999999999997</v>
      </c>
      <c r="Q106" s="5">
        <v>2.4</v>
      </c>
      <c r="R106" s="5">
        <v>4.25</v>
      </c>
      <c r="S106" s="5">
        <v>40.379999999999995</v>
      </c>
      <c r="T106" s="11">
        <f t="shared" si="20"/>
        <v>12.695701679476233</v>
      </c>
      <c r="U106" s="2">
        <v>-100454988</v>
      </c>
      <c r="V106" s="2">
        <v>704642257</v>
      </c>
      <c r="W106" s="2">
        <v>323370275</v>
      </c>
      <c r="X106" s="2">
        <f t="shared" si="12"/>
        <v>92087810</v>
      </c>
      <c r="Y106" s="2">
        <v>231282465</v>
      </c>
      <c r="Z106" s="2"/>
      <c r="AA106" s="2">
        <f t="shared" si="19"/>
        <v>1028012532</v>
      </c>
      <c r="AB106" s="13">
        <f t="shared" si="21"/>
        <v>2304960.8340807175</v>
      </c>
      <c r="AC106" s="13">
        <f t="shared" si="22"/>
        <v>1786390.2847533631</v>
      </c>
      <c r="AD106" s="2">
        <f t="shared" si="18"/>
        <v>927557544</v>
      </c>
    </row>
    <row r="107" spans="1:30" x14ac:dyDescent="0.35">
      <c r="A107">
        <v>2023</v>
      </c>
      <c r="B107" t="s">
        <v>208</v>
      </c>
      <c r="C107" t="s">
        <v>209</v>
      </c>
      <c r="D107" t="s">
        <v>211</v>
      </c>
      <c r="E107" s="3" t="s">
        <v>33</v>
      </c>
      <c r="F107" s="2">
        <v>400</v>
      </c>
      <c r="G107" s="2" t="s">
        <v>34</v>
      </c>
      <c r="H107" s="5">
        <v>6</v>
      </c>
      <c r="I107" s="5">
        <v>35.520000000000003</v>
      </c>
      <c r="J107" s="8">
        <f t="shared" si="16"/>
        <v>0.1445086705202312</v>
      </c>
      <c r="K107" s="8">
        <f t="shared" si="17"/>
        <v>0.8554913294797688</v>
      </c>
      <c r="L107" s="5">
        <v>27.16</v>
      </c>
      <c r="M107" s="5">
        <v>68.680000000000007</v>
      </c>
      <c r="N107" s="5">
        <v>1</v>
      </c>
      <c r="O107" s="5">
        <v>1</v>
      </c>
      <c r="P107" s="5">
        <v>34.520000000000003</v>
      </c>
      <c r="Q107" s="5">
        <v>1</v>
      </c>
      <c r="R107" s="5">
        <v>4</v>
      </c>
      <c r="S107" s="5">
        <v>41.52</v>
      </c>
      <c r="T107" s="11">
        <f t="shared" si="20"/>
        <v>11.261261261261261</v>
      </c>
      <c r="U107" s="2">
        <v>-97586799</v>
      </c>
      <c r="V107" s="2">
        <v>702278595</v>
      </c>
      <c r="W107" s="2">
        <v>289585447</v>
      </c>
      <c r="X107" s="2">
        <f t="shared" si="12"/>
        <v>84931770</v>
      </c>
      <c r="Y107" s="2">
        <v>204653677</v>
      </c>
      <c r="Z107" s="2"/>
      <c r="AA107" s="2">
        <f t="shared" si="19"/>
        <v>991864042</v>
      </c>
      <c r="AB107" s="13">
        <f t="shared" si="21"/>
        <v>2479660.105</v>
      </c>
      <c r="AC107" s="13">
        <f t="shared" si="22"/>
        <v>1968025.9125000001</v>
      </c>
      <c r="AD107" s="2">
        <f t="shared" si="18"/>
        <v>894277243</v>
      </c>
    </row>
    <row r="108" spans="1:30" x14ac:dyDescent="0.35">
      <c r="A108">
        <v>2023</v>
      </c>
      <c r="B108" t="s">
        <v>208</v>
      </c>
      <c r="C108" t="s">
        <v>209</v>
      </c>
      <c r="D108" t="s">
        <v>212</v>
      </c>
      <c r="E108" s="3" t="s">
        <v>33</v>
      </c>
      <c r="F108" s="2">
        <v>316</v>
      </c>
      <c r="G108" s="2" t="s">
        <v>34</v>
      </c>
      <c r="H108" s="5">
        <v>0.2</v>
      </c>
      <c r="I108" s="5">
        <v>32.270000000000003</v>
      </c>
      <c r="J108" s="8">
        <f t="shared" si="16"/>
        <v>6.1595318755774554E-3</v>
      </c>
      <c r="K108" s="8">
        <f t="shared" si="17"/>
        <v>0.9938404681244225</v>
      </c>
      <c r="L108" s="5">
        <v>25.62</v>
      </c>
      <c r="M108" s="5">
        <v>58.09</v>
      </c>
      <c r="N108" s="5">
        <v>1</v>
      </c>
      <c r="O108" s="5">
        <v>0</v>
      </c>
      <c r="P108" s="5">
        <v>25.67</v>
      </c>
      <c r="Q108" s="5">
        <v>2.8</v>
      </c>
      <c r="R108" s="5">
        <v>3</v>
      </c>
      <c r="S108" s="5">
        <v>32.47</v>
      </c>
      <c r="T108" s="11">
        <f t="shared" si="20"/>
        <v>11.099402880224799</v>
      </c>
      <c r="U108" s="2">
        <v>-68713446</v>
      </c>
      <c r="V108" s="2">
        <v>528364246</v>
      </c>
      <c r="W108" s="2">
        <v>267832995</v>
      </c>
      <c r="X108" s="2">
        <f t="shared" si="12"/>
        <v>73551904</v>
      </c>
      <c r="Y108" s="2">
        <v>194281091</v>
      </c>
      <c r="Z108" s="2"/>
      <c r="AA108" s="2">
        <f t="shared" si="19"/>
        <v>796197241</v>
      </c>
      <c r="AB108" s="13">
        <f t="shared" si="21"/>
        <v>2519611.5221518986</v>
      </c>
      <c r="AC108" s="13">
        <f t="shared" si="22"/>
        <v>1904797.9430379746</v>
      </c>
      <c r="AD108" s="2">
        <f t="shared" si="18"/>
        <v>727483795</v>
      </c>
    </row>
    <row r="109" spans="1:30" x14ac:dyDescent="0.35">
      <c r="A109">
        <v>2023</v>
      </c>
      <c r="B109" t="s">
        <v>208</v>
      </c>
      <c r="C109" t="s">
        <v>209</v>
      </c>
      <c r="D109" t="s">
        <v>213</v>
      </c>
      <c r="E109" s="3" t="s">
        <v>33</v>
      </c>
      <c r="F109" s="2">
        <v>15</v>
      </c>
      <c r="G109" s="2" t="s">
        <v>170</v>
      </c>
      <c r="H109" s="5">
        <v>0.8</v>
      </c>
      <c r="I109" s="5">
        <v>1.97</v>
      </c>
      <c r="J109" s="8">
        <f t="shared" si="16"/>
        <v>0.28880866425992779</v>
      </c>
      <c r="K109" s="8">
        <f t="shared" si="17"/>
        <v>0.71119133574007221</v>
      </c>
      <c r="L109" s="5">
        <v>0</v>
      </c>
      <c r="M109" s="5">
        <v>2.77</v>
      </c>
      <c r="N109" s="5">
        <v>0.9</v>
      </c>
      <c r="O109" s="5">
        <v>0</v>
      </c>
      <c r="P109" s="5">
        <v>1.87</v>
      </c>
      <c r="Q109" s="5">
        <v>0</v>
      </c>
      <c r="R109" s="5">
        <v>0</v>
      </c>
      <c r="S109" s="5">
        <v>2.77</v>
      </c>
      <c r="T109" s="11">
        <f t="shared" si="20"/>
        <v>8.0213903743315509</v>
      </c>
      <c r="U109" s="2">
        <v>-1624385</v>
      </c>
      <c r="V109" s="2">
        <v>47776203</v>
      </c>
      <c r="W109" s="2">
        <v>21035695</v>
      </c>
      <c r="X109" s="2">
        <f t="shared" si="12"/>
        <v>8381567</v>
      </c>
      <c r="Y109" s="2">
        <v>12654128</v>
      </c>
      <c r="Z109" s="2"/>
      <c r="AA109" s="2">
        <f t="shared" si="19"/>
        <v>68811898</v>
      </c>
      <c r="AB109" s="13">
        <f t="shared" si="21"/>
        <v>4587459.8666666662</v>
      </c>
      <c r="AC109" s="13">
        <f t="shared" si="22"/>
        <v>3743851.3333333335</v>
      </c>
      <c r="AD109" s="2">
        <f t="shared" si="18"/>
        <v>67187513</v>
      </c>
    </row>
    <row r="110" spans="1:30" x14ac:dyDescent="0.35">
      <c r="A110">
        <v>2023</v>
      </c>
      <c r="B110" t="s">
        <v>208</v>
      </c>
      <c r="C110" t="s">
        <v>209</v>
      </c>
      <c r="D110" t="s">
        <v>214</v>
      </c>
      <c r="E110" s="3" t="s">
        <v>33</v>
      </c>
      <c r="F110" s="2">
        <v>469</v>
      </c>
      <c r="G110" s="2" t="s">
        <v>36</v>
      </c>
      <c r="H110" s="5">
        <v>3.65</v>
      </c>
      <c r="I110" s="5">
        <v>37.270000000000003</v>
      </c>
      <c r="J110" s="8">
        <f t="shared" si="16"/>
        <v>8.9198435972629511E-2</v>
      </c>
      <c r="K110" s="8">
        <f t="shared" si="17"/>
        <v>0.91080156402737056</v>
      </c>
      <c r="L110" s="5">
        <v>24.23</v>
      </c>
      <c r="M110" s="5">
        <v>65.150000000000006</v>
      </c>
      <c r="N110" s="5">
        <v>1</v>
      </c>
      <c r="O110" s="5">
        <v>1</v>
      </c>
      <c r="P110" s="5">
        <v>34.42</v>
      </c>
      <c r="Q110" s="5">
        <v>2.9</v>
      </c>
      <c r="R110" s="5">
        <v>1.6</v>
      </c>
      <c r="S110" s="5">
        <v>40.92</v>
      </c>
      <c r="T110" s="11">
        <f t="shared" si="20"/>
        <v>12.566988210075026</v>
      </c>
      <c r="U110" s="2">
        <v>-92875232</v>
      </c>
      <c r="V110" s="2">
        <v>638473383</v>
      </c>
      <c r="W110" s="2">
        <v>358715845</v>
      </c>
      <c r="X110" s="2">
        <f t="shared" si="12"/>
        <v>83212233</v>
      </c>
      <c r="Y110" s="2">
        <v>275503612</v>
      </c>
      <c r="Z110" s="2"/>
      <c r="AA110" s="2">
        <f t="shared" si="19"/>
        <v>997189228</v>
      </c>
      <c r="AB110" s="13">
        <f t="shared" si="21"/>
        <v>2126203.0447761193</v>
      </c>
      <c r="AC110" s="13">
        <f t="shared" si="22"/>
        <v>1538775.3006396589</v>
      </c>
      <c r="AD110" s="2">
        <f t="shared" si="18"/>
        <v>904313996</v>
      </c>
    </row>
    <row r="111" spans="1:30" x14ac:dyDescent="0.35">
      <c r="A111">
        <v>2023</v>
      </c>
      <c r="B111" t="s">
        <v>208</v>
      </c>
      <c r="C111" t="s">
        <v>209</v>
      </c>
      <c r="D111" t="s">
        <v>215</v>
      </c>
      <c r="E111" s="3" t="s">
        <v>33</v>
      </c>
      <c r="F111" s="2">
        <v>349</v>
      </c>
      <c r="G111" s="2" t="s">
        <v>34</v>
      </c>
      <c r="H111" s="5">
        <v>5.45</v>
      </c>
      <c r="I111" s="5">
        <v>37.08</v>
      </c>
      <c r="J111" s="8">
        <f t="shared" si="16"/>
        <v>0.12814483893722078</v>
      </c>
      <c r="K111" s="8">
        <f t="shared" si="17"/>
        <v>0.87185516106277916</v>
      </c>
      <c r="L111" s="5">
        <v>22.24</v>
      </c>
      <c r="M111" s="5">
        <v>64.77</v>
      </c>
      <c r="N111" s="5">
        <v>1</v>
      </c>
      <c r="O111" s="5">
        <v>1</v>
      </c>
      <c r="P111" s="5">
        <v>35.880000000000003</v>
      </c>
      <c r="Q111" s="5">
        <v>1</v>
      </c>
      <c r="R111" s="5">
        <v>3.65</v>
      </c>
      <c r="S111" s="5">
        <v>42.53</v>
      </c>
      <c r="T111" s="11">
        <f t="shared" si="20"/>
        <v>9.4631236442516258</v>
      </c>
      <c r="U111" s="2">
        <v>-93445645</v>
      </c>
      <c r="V111" s="2">
        <v>622286165</v>
      </c>
      <c r="W111" s="2">
        <v>339161723</v>
      </c>
      <c r="X111" s="2">
        <f t="shared" si="12"/>
        <v>77316999</v>
      </c>
      <c r="Y111" s="2">
        <v>261844724</v>
      </c>
      <c r="Z111" s="2"/>
      <c r="AA111" s="2">
        <f t="shared" si="19"/>
        <v>961447888</v>
      </c>
      <c r="AB111" s="13">
        <f t="shared" si="21"/>
        <v>2754865.0085959886</v>
      </c>
      <c r="AC111" s="13">
        <f t="shared" si="22"/>
        <v>2004593.5931232092</v>
      </c>
      <c r="AD111" s="2">
        <f t="shared" si="18"/>
        <v>868002243</v>
      </c>
    </row>
    <row r="112" spans="1:30" x14ac:dyDescent="0.35">
      <c r="A112">
        <v>2023</v>
      </c>
      <c r="B112" t="s">
        <v>208</v>
      </c>
      <c r="C112" t="s">
        <v>209</v>
      </c>
      <c r="D112" t="s">
        <v>216</v>
      </c>
      <c r="E112" s="3" t="s">
        <v>33</v>
      </c>
      <c r="F112" s="2">
        <v>172</v>
      </c>
      <c r="G112" s="2" t="s">
        <v>41</v>
      </c>
      <c r="H112" s="5">
        <v>2.31</v>
      </c>
      <c r="I112" s="5">
        <v>22.43</v>
      </c>
      <c r="J112" s="8">
        <f t="shared" si="16"/>
        <v>9.337105901374293E-2</v>
      </c>
      <c r="K112" s="8">
        <f t="shared" si="17"/>
        <v>0.90662894098625713</v>
      </c>
      <c r="L112" s="5">
        <v>17.350000000000001</v>
      </c>
      <c r="M112" s="5">
        <v>42.09</v>
      </c>
      <c r="N112" s="5">
        <v>1</v>
      </c>
      <c r="O112" s="5">
        <v>1</v>
      </c>
      <c r="P112" s="5">
        <v>17.2</v>
      </c>
      <c r="Q112" s="5">
        <v>3</v>
      </c>
      <c r="R112" s="5">
        <v>2.54</v>
      </c>
      <c r="S112" s="5">
        <v>24.74</v>
      </c>
      <c r="T112" s="11">
        <f t="shared" si="20"/>
        <v>8.5148514851485153</v>
      </c>
      <c r="U112" s="2">
        <v>-45455423</v>
      </c>
      <c r="V112" s="2">
        <v>389211531</v>
      </c>
      <c r="W112" s="2">
        <v>151506166</v>
      </c>
      <c r="X112" s="2">
        <f t="shared" si="12"/>
        <v>42589660</v>
      </c>
      <c r="Y112" s="2">
        <v>108916506</v>
      </c>
      <c r="Z112" s="2"/>
      <c r="AA112" s="2">
        <f t="shared" si="19"/>
        <v>540717697</v>
      </c>
      <c r="AB112" s="13">
        <f t="shared" si="21"/>
        <v>3143707.5406976743</v>
      </c>
      <c r="AC112" s="13">
        <f t="shared" si="22"/>
        <v>2510472.0406976743</v>
      </c>
      <c r="AD112" s="2">
        <f t="shared" si="18"/>
        <v>495262274</v>
      </c>
    </row>
    <row r="113" spans="1:30" x14ac:dyDescent="0.35">
      <c r="A113">
        <v>2023</v>
      </c>
      <c r="B113" t="s">
        <v>208</v>
      </c>
      <c r="C113" t="s">
        <v>209</v>
      </c>
      <c r="D113" t="s">
        <v>217</v>
      </c>
      <c r="E113" s="3" t="s">
        <v>33</v>
      </c>
      <c r="F113" s="2">
        <v>378</v>
      </c>
      <c r="G113" s="2" t="s">
        <v>34</v>
      </c>
      <c r="H113" s="5">
        <v>0</v>
      </c>
      <c r="I113" s="5">
        <v>41.14</v>
      </c>
      <c r="J113" s="8">
        <f t="shared" si="16"/>
        <v>0</v>
      </c>
      <c r="K113" s="8">
        <f t="shared" si="17"/>
        <v>1</v>
      </c>
      <c r="L113" s="5">
        <v>32.72</v>
      </c>
      <c r="M113" s="5">
        <v>73.86</v>
      </c>
      <c r="N113" s="5">
        <v>1</v>
      </c>
      <c r="O113" s="5">
        <v>1</v>
      </c>
      <c r="P113" s="5">
        <v>35.14</v>
      </c>
      <c r="Q113" s="5">
        <v>2</v>
      </c>
      <c r="R113" s="5">
        <v>2</v>
      </c>
      <c r="S113" s="5">
        <v>41.14</v>
      </c>
      <c r="T113" s="11">
        <f t="shared" si="20"/>
        <v>10.177705977382875</v>
      </c>
      <c r="U113" s="2">
        <v>-76905900</v>
      </c>
      <c r="V113" s="2">
        <v>714025100</v>
      </c>
      <c r="W113" s="2">
        <v>257764511</v>
      </c>
      <c r="X113" s="2">
        <f t="shared" si="12"/>
        <v>81850249</v>
      </c>
      <c r="Y113" s="2">
        <v>175914262</v>
      </c>
      <c r="Z113" s="2"/>
      <c r="AA113" s="2">
        <f t="shared" si="19"/>
        <v>971789611</v>
      </c>
      <c r="AB113" s="13">
        <f t="shared" si="21"/>
        <v>2570871.9867724869</v>
      </c>
      <c r="AC113" s="13">
        <f t="shared" si="22"/>
        <v>2105490.3412698414</v>
      </c>
      <c r="AD113" s="2">
        <f t="shared" si="18"/>
        <v>894883711</v>
      </c>
    </row>
    <row r="114" spans="1:30" x14ac:dyDescent="0.35">
      <c r="A114">
        <v>2023</v>
      </c>
      <c r="B114" t="s">
        <v>218</v>
      </c>
      <c r="C114" t="s">
        <v>219</v>
      </c>
      <c r="D114" t="s">
        <v>220</v>
      </c>
      <c r="E114" s="3" t="s">
        <v>33</v>
      </c>
      <c r="F114" s="2">
        <v>285</v>
      </c>
      <c r="G114" s="2" t="s">
        <v>43</v>
      </c>
      <c r="H114" s="5">
        <v>13.5</v>
      </c>
      <c r="I114" s="5">
        <v>22.08</v>
      </c>
      <c r="J114" s="8">
        <f t="shared" si="16"/>
        <v>0.37942664418212479</v>
      </c>
      <c r="K114" s="8">
        <f t="shared" si="17"/>
        <v>0.62057335581787521</v>
      </c>
      <c r="L114" s="5">
        <v>18.54</v>
      </c>
      <c r="M114" s="5">
        <v>54.12</v>
      </c>
      <c r="N114" s="5">
        <v>1</v>
      </c>
      <c r="O114" s="5">
        <v>0</v>
      </c>
      <c r="P114" s="5">
        <v>31.68</v>
      </c>
      <c r="Q114" s="5">
        <v>2.1</v>
      </c>
      <c r="R114" s="5">
        <v>0.8</v>
      </c>
      <c r="S114" s="5">
        <v>35.58</v>
      </c>
      <c r="T114" s="11">
        <f t="shared" si="20"/>
        <v>8.4369449378330366</v>
      </c>
      <c r="U114" s="2">
        <v>-5787343</v>
      </c>
      <c r="V114" s="2">
        <v>579589880</v>
      </c>
      <c r="W114" s="2">
        <v>124512490</v>
      </c>
      <c r="X114" s="2">
        <f t="shared" si="12"/>
        <v>63961966</v>
      </c>
      <c r="Y114" s="2">
        <v>52786812</v>
      </c>
      <c r="Z114" s="2">
        <v>7763712</v>
      </c>
      <c r="AA114" s="2">
        <f t="shared" si="19"/>
        <v>704102370</v>
      </c>
      <c r="AB114" s="13">
        <f t="shared" si="21"/>
        <v>2470534.6315789474</v>
      </c>
      <c r="AC114" s="13">
        <f t="shared" si="22"/>
        <v>2258076.652631579</v>
      </c>
      <c r="AD114" s="2">
        <f t="shared" si="18"/>
        <v>698315027</v>
      </c>
    </row>
    <row r="115" spans="1:30" x14ac:dyDescent="0.35">
      <c r="A115">
        <v>2023</v>
      </c>
      <c r="B115" t="s">
        <v>218</v>
      </c>
      <c r="C115" t="s">
        <v>219</v>
      </c>
      <c r="D115" t="s">
        <v>221</v>
      </c>
      <c r="E115" s="3" t="s">
        <v>33</v>
      </c>
      <c r="F115" s="2">
        <v>5</v>
      </c>
      <c r="G115" s="2" t="s">
        <v>170</v>
      </c>
      <c r="H115" s="5">
        <v>0</v>
      </c>
      <c r="I115" s="5">
        <v>1.3</v>
      </c>
      <c r="J115" s="8">
        <f t="shared" si="16"/>
        <v>0</v>
      </c>
      <c r="K115" s="8">
        <f t="shared" si="17"/>
        <v>1</v>
      </c>
      <c r="L115" s="5">
        <v>2</v>
      </c>
      <c r="M115" s="5">
        <v>3.3</v>
      </c>
      <c r="N115" s="5">
        <v>0.3</v>
      </c>
      <c r="O115" s="5">
        <v>0</v>
      </c>
      <c r="P115" s="5">
        <v>1</v>
      </c>
      <c r="Q115" s="5">
        <v>0</v>
      </c>
      <c r="R115" s="5">
        <v>0</v>
      </c>
      <c r="S115" s="5">
        <v>1.3</v>
      </c>
      <c r="T115" s="11">
        <f t="shared" si="20"/>
        <v>5</v>
      </c>
      <c r="U115" s="2">
        <v>-1018030</v>
      </c>
      <c r="V115" s="2">
        <v>28623116</v>
      </c>
      <c r="W115" s="2">
        <v>29168795</v>
      </c>
      <c r="X115" s="2">
        <f t="shared" si="12"/>
        <v>16303322</v>
      </c>
      <c r="Y115" s="2">
        <v>9911196</v>
      </c>
      <c r="Z115" s="2">
        <v>2954277</v>
      </c>
      <c r="AA115" s="2">
        <f t="shared" si="19"/>
        <v>57791911</v>
      </c>
      <c r="AB115" s="13">
        <f t="shared" si="21"/>
        <v>11558382.199999999</v>
      </c>
      <c r="AC115" s="13">
        <f t="shared" si="22"/>
        <v>8985287.5999999996</v>
      </c>
      <c r="AD115" s="2">
        <f t="shared" si="18"/>
        <v>56773881</v>
      </c>
    </row>
    <row r="116" spans="1:30" x14ac:dyDescent="0.35">
      <c r="A116">
        <v>2023</v>
      </c>
      <c r="B116" t="s">
        <v>218</v>
      </c>
      <c r="C116" t="s">
        <v>219</v>
      </c>
      <c r="D116" t="s">
        <v>222</v>
      </c>
      <c r="E116" s="3" t="s">
        <v>33</v>
      </c>
      <c r="F116" s="2">
        <v>34</v>
      </c>
      <c r="G116" s="2" t="s">
        <v>173</v>
      </c>
      <c r="H116" s="5">
        <v>2</v>
      </c>
      <c r="I116" s="5">
        <v>3.5</v>
      </c>
      <c r="J116" s="8">
        <f t="shared" si="16"/>
        <v>0.36363636363636365</v>
      </c>
      <c r="K116" s="8">
        <f t="shared" si="17"/>
        <v>0.63636363636363635</v>
      </c>
      <c r="L116" s="5">
        <v>4.0999999999999996</v>
      </c>
      <c r="M116" s="5">
        <v>9.6</v>
      </c>
      <c r="N116" s="5">
        <v>0.7</v>
      </c>
      <c r="O116" s="5">
        <v>0</v>
      </c>
      <c r="P116" s="5">
        <v>4.8</v>
      </c>
      <c r="Q116" s="5">
        <v>0</v>
      </c>
      <c r="R116" s="5">
        <v>0</v>
      </c>
      <c r="S116" s="5">
        <v>5.5</v>
      </c>
      <c r="T116" s="11">
        <f t="shared" si="20"/>
        <v>7.0833333333333339</v>
      </c>
      <c r="U116" s="2">
        <v>-5589128</v>
      </c>
      <c r="V116" s="2">
        <v>94095437</v>
      </c>
      <c r="W116" s="2">
        <v>51303704</v>
      </c>
      <c r="X116" s="2">
        <f t="shared" si="12"/>
        <v>16590603</v>
      </c>
      <c r="Y116" s="2">
        <v>14394888</v>
      </c>
      <c r="Z116" s="2">
        <v>20318213</v>
      </c>
      <c r="AA116" s="2">
        <f t="shared" si="19"/>
        <v>145399141</v>
      </c>
      <c r="AB116" s="13">
        <f t="shared" si="21"/>
        <v>4276445.323529412</v>
      </c>
      <c r="AC116" s="13">
        <f t="shared" si="22"/>
        <v>3255471.7647058824</v>
      </c>
      <c r="AD116" s="2">
        <f t="shared" si="18"/>
        <v>139810013</v>
      </c>
    </row>
    <row r="117" spans="1:30" x14ac:dyDescent="0.35">
      <c r="A117">
        <v>2023</v>
      </c>
      <c r="B117" t="s">
        <v>223</v>
      </c>
      <c r="C117" t="s">
        <v>224</v>
      </c>
      <c r="D117" t="s">
        <v>225</v>
      </c>
      <c r="E117" s="3" t="s">
        <v>33</v>
      </c>
      <c r="F117" s="2">
        <v>223</v>
      </c>
      <c r="G117" s="2" t="s">
        <v>43</v>
      </c>
      <c r="H117" s="5">
        <v>5.97</v>
      </c>
      <c r="I117" s="5">
        <v>23.66</v>
      </c>
      <c r="J117" s="8">
        <f t="shared" si="16"/>
        <v>0.20148498143773202</v>
      </c>
      <c r="K117" s="8">
        <f t="shared" si="17"/>
        <v>0.79851501856226803</v>
      </c>
      <c r="L117" s="5">
        <v>21.13</v>
      </c>
      <c r="M117" s="5">
        <v>50.76</v>
      </c>
      <c r="N117" s="5">
        <v>1</v>
      </c>
      <c r="O117" s="5">
        <v>0</v>
      </c>
      <c r="P117" s="5">
        <v>25.83</v>
      </c>
      <c r="Q117" s="5">
        <v>1.8</v>
      </c>
      <c r="R117" s="5">
        <v>1</v>
      </c>
      <c r="S117" s="5">
        <v>29.63</v>
      </c>
      <c r="T117" s="11">
        <f t="shared" si="20"/>
        <v>8.070937386898299</v>
      </c>
      <c r="U117" s="2">
        <v>-29905516</v>
      </c>
      <c r="V117" s="2">
        <v>520017351</v>
      </c>
      <c r="W117" s="2">
        <v>233136157</v>
      </c>
      <c r="X117" s="2">
        <f t="shared" si="12"/>
        <v>80664011</v>
      </c>
      <c r="Y117" s="2">
        <v>134175732</v>
      </c>
      <c r="Z117" s="2">
        <v>18296414</v>
      </c>
      <c r="AA117" s="2">
        <f t="shared" si="19"/>
        <v>753153508</v>
      </c>
      <c r="AB117" s="13">
        <f t="shared" si="21"/>
        <v>3377369.9910313901</v>
      </c>
      <c r="AC117" s="13">
        <f t="shared" si="22"/>
        <v>2693638.3946188339</v>
      </c>
      <c r="AD117" s="2">
        <f t="shared" si="18"/>
        <v>723247992</v>
      </c>
    </row>
    <row r="118" spans="1:30" x14ac:dyDescent="0.35">
      <c r="A118">
        <v>2023</v>
      </c>
      <c r="B118" t="s">
        <v>226</v>
      </c>
      <c r="C118" t="s">
        <v>227</v>
      </c>
      <c r="D118" t="s">
        <v>228</v>
      </c>
      <c r="E118" s="3" t="s">
        <v>40</v>
      </c>
      <c r="F118" s="2">
        <v>19</v>
      </c>
      <c r="G118" s="2" t="s">
        <v>170</v>
      </c>
      <c r="H118" s="5">
        <v>1</v>
      </c>
      <c r="I118" s="5">
        <v>5.63</v>
      </c>
      <c r="J118" s="8">
        <f t="shared" si="16"/>
        <v>0.15082956259426847</v>
      </c>
      <c r="K118" s="8">
        <f t="shared" si="17"/>
        <v>0.8491704374057315</v>
      </c>
      <c r="L118" s="5">
        <v>2.41</v>
      </c>
      <c r="M118" s="5">
        <v>9.0399999999999991</v>
      </c>
      <c r="N118" s="5">
        <v>0.95</v>
      </c>
      <c r="O118" s="5">
        <v>0</v>
      </c>
      <c r="P118" s="5">
        <v>3.98</v>
      </c>
      <c r="Q118" s="5">
        <v>1</v>
      </c>
      <c r="R118" s="5">
        <v>0.7</v>
      </c>
      <c r="S118" s="5">
        <v>6.63</v>
      </c>
      <c r="T118" s="11">
        <f t="shared" si="20"/>
        <v>3.8152610441767072</v>
      </c>
      <c r="U118" s="2">
        <v>-6905731</v>
      </c>
      <c r="V118" s="2">
        <v>64499563</v>
      </c>
      <c r="W118" s="2">
        <v>34836361</v>
      </c>
      <c r="X118" s="2">
        <f t="shared" si="12"/>
        <v>17238020</v>
      </c>
      <c r="Y118" s="2">
        <v>17598341</v>
      </c>
      <c r="Z118" s="2"/>
      <c r="AA118" s="2">
        <f t="shared" si="19"/>
        <v>99335924</v>
      </c>
      <c r="AB118" s="13">
        <f t="shared" si="21"/>
        <v>5228206.5263157897</v>
      </c>
      <c r="AC118" s="13">
        <f t="shared" si="22"/>
        <v>4301978.0526315793</v>
      </c>
      <c r="AD118" s="2">
        <f t="shared" si="18"/>
        <v>92430193</v>
      </c>
    </row>
    <row r="119" spans="1:30" x14ac:dyDescent="0.35">
      <c r="A119">
        <v>2023</v>
      </c>
      <c r="B119" t="s">
        <v>226</v>
      </c>
      <c r="C119" t="s">
        <v>227</v>
      </c>
      <c r="D119" t="s">
        <v>229</v>
      </c>
      <c r="E119" s="3" t="s">
        <v>33</v>
      </c>
      <c r="F119" s="2">
        <v>230</v>
      </c>
      <c r="G119" s="2" t="s">
        <v>43</v>
      </c>
      <c r="H119" s="5">
        <v>4.7</v>
      </c>
      <c r="I119" s="5">
        <v>18.97</v>
      </c>
      <c r="J119" s="8">
        <f t="shared" si="16"/>
        <v>0.19856358259400086</v>
      </c>
      <c r="K119" s="8">
        <f t="shared" si="17"/>
        <v>0.80143641740599914</v>
      </c>
      <c r="L119" s="5">
        <v>12.11</v>
      </c>
      <c r="M119" s="5">
        <v>35.78</v>
      </c>
      <c r="N119" s="5">
        <v>0</v>
      </c>
      <c r="O119" s="5">
        <v>0</v>
      </c>
      <c r="P119" s="5">
        <v>19.97</v>
      </c>
      <c r="Q119" s="5">
        <v>2</v>
      </c>
      <c r="R119" s="5">
        <v>1.7</v>
      </c>
      <c r="S119" s="5">
        <v>23.669999999999998</v>
      </c>
      <c r="T119" s="11">
        <f t="shared" si="20"/>
        <v>10.468821119708695</v>
      </c>
      <c r="U119" s="2">
        <v>-50174431</v>
      </c>
      <c r="V119" s="2">
        <v>467222493</v>
      </c>
      <c r="W119" s="2">
        <v>208124484</v>
      </c>
      <c r="X119" s="2">
        <f t="shared" si="12"/>
        <v>98550442</v>
      </c>
      <c r="Y119" s="2">
        <v>81241776</v>
      </c>
      <c r="Z119" s="2">
        <v>28332266</v>
      </c>
      <c r="AA119" s="2">
        <f t="shared" si="19"/>
        <v>675346977</v>
      </c>
      <c r="AB119" s="13">
        <f t="shared" si="21"/>
        <v>2936291.2043478261</v>
      </c>
      <c r="AC119" s="13">
        <f t="shared" si="22"/>
        <v>2459882.3260869565</v>
      </c>
      <c r="AD119" s="2">
        <f t="shared" si="18"/>
        <v>625172546</v>
      </c>
    </row>
    <row r="120" spans="1:30" x14ac:dyDescent="0.35">
      <c r="A120">
        <v>2023</v>
      </c>
      <c r="B120" t="s">
        <v>230</v>
      </c>
      <c r="C120" t="s">
        <v>231</v>
      </c>
      <c r="D120" t="s">
        <v>232</v>
      </c>
      <c r="E120" s="3" t="s">
        <v>33</v>
      </c>
      <c r="F120" s="2">
        <v>181</v>
      </c>
      <c r="G120" s="2" t="s">
        <v>41</v>
      </c>
      <c r="H120" s="5">
        <v>1.54</v>
      </c>
      <c r="I120" s="5">
        <v>21.45</v>
      </c>
      <c r="J120" s="8">
        <f t="shared" si="16"/>
        <v>6.6985645933014357E-2</v>
      </c>
      <c r="K120" s="8">
        <f t="shared" si="17"/>
        <v>0.93301435406698563</v>
      </c>
      <c r="L120" s="5">
        <v>11.29</v>
      </c>
      <c r="M120" s="5">
        <v>34.28</v>
      </c>
      <c r="N120" s="5">
        <v>1</v>
      </c>
      <c r="O120" s="5">
        <v>1</v>
      </c>
      <c r="P120" s="5">
        <v>17.989999999999998</v>
      </c>
      <c r="Q120" s="5">
        <v>1</v>
      </c>
      <c r="R120" s="5">
        <v>2</v>
      </c>
      <c r="S120" s="5">
        <v>22.99</v>
      </c>
      <c r="T120" s="11">
        <f t="shared" si="20"/>
        <v>9.5313322801474474</v>
      </c>
      <c r="U120" s="2">
        <v>-23574209</v>
      </c>
      <c r="V120" s="2">
        <v>358036923</v>
      </c>
      <c r="W120" s="2">
        <v>184149273</v>
      </c>
      <c r="X120" s="2">
        <f t="shared" si="12"/>
        <v>88823851</v>
      </c>
      <c r="Y120" s="2">
        <v>48724000</v>
      </c>
      <c r="Z120" s="2">
        <v>46601422</v>
      </c>
      <c r="AA120" s="2">
        <f t="shared" si="19"/>
        <v>542186196</v>
      </c>
      <c r="AB120" s="13">
        <f t="shared" si="21"/>
        <v>2995503.8453038675</v>
      </c>
      <c r="AC120" s="13">
        <f t="shared" si="22"/>
        <v>2468844.0552486186</v>
      </c>
      <c r="AD120" s="2">
        <f t="shared" si="18"/>
        <v>518611987</v>
      </c>
    </row>
    <row r="121" spans="1:30" x14ac:dyDescent="0.35">
      <c r="A121">
        <v>2023</v>
      </c>
      <c r="B121" t="s">
        <v>233</v>
      </c>
      <c r="C121" t="s">
        <v>234</v>
      </c>
      <c r="D121" t="s">
        <v>235</v>
      </c>
      <c r="E121" s="3" t="s">
        <v>33</v>
      </c>
      <c r="F121" s="2">
        <v>99</v>
      </c>
      <c r="G121" s="2" t="s">
        <v>117</v>
      </c>
      <c r="H121" s="5">
        <v>1.35</v>
      </c>
      <c r="I121" s="5">
        <v>12.04</v>
      </c>
      <c r="J121" s="8">
        <f t="shared" si="16"/>
        <v>0.10082150858849889</v>
      </c>
      <c r="K121" s="8">
        <f t="shared" si="17"/>
        <v>0.89917849141150119</v>
      </c>
      <c r="L121" s="5">
        <v>5.6</v>
      </c>
      <c r="M121" s="5">
        <v>18.989999999999998</v>
      </c>
      <c r="N121" s="5">
        <v>1</v>
      </c>
      <c r="O121" s="5">
        <v>0</v>
      </c>
      <c r="P121" s="5">
        <v>9.39</v>
      </c>
      <c r="Q121" s="5">
        <v>2</v>
      </c>
      <c r="R121" s="5">
        <v>1</v>
      </c>
      <c r="S121" s="5">
        <v>13.39</v>
      </c>
      <c r="T121" s="11">
        <f t="shared" si="20"/>
        <v>8.6918349429323971</v>
      </c>
      <c r="U121" s="2">
        <v>-25456646</v>
      </c>
      <c r="V121" s="2">
        <v>217554331</v>
      </c>
      <c r="W121" s="2">
        <v>126864204</v>
      </c>
      <c r="X121" s="2">
        <f t="shared" si="12"/>
        <v>50891674</v>
      </c>
      <c r="Y121" s="2">
        <v>47539872</v>
      </c>
      <c r="Z121" s="2">
        <v>28432658</v>
      </c>
      <c r="AA121" s="2">
        <f t="shared" si="19"/>
        <v>344418535</v>
      </c>
      <c r="AB121" s="13">
        <f t="shared" si="21"/>
        <v>3478975.1010101009</v>
      </c>
      <c r="AC121" s="13">
        <f t="shared" si="22"/>
        <v>2711575.8080808083</v>
      </c>
      <c r="AD121" s="2">
        <f t="shared" si="18"/>
        <v>318961889</v>
      </c>
    </row>
    <row r="122" spans="1:30" x14ac:dyDescent="0.35">
      <c r="A122">
        <v>2023</v>
      </c>
      <c r="B122" t="s">
        <v>236</v>
      </c>
      <c r="C122" t="s">
        <v>237</v>
      </c>
      <c r="D122" t="s">
        <v>238</v>
      </c>
      <c r="E122" s="3" t="s">
        <v>33</v>
      </c>
      <c r="F122" s="2">
        <v>62</v>
      </c>
      <c r="G122" s="2" t="s">
        <v>117</v>
      </c>
      <c r="H122" s="5">
        <v>0</v>
      </c>
      <c r="I122" s="5">
        <v>10.82</v>
      </c>
      <c r="J122" s="8">
        <f t="shared" si="16"/>
        <v>0</v>
      </c>
      <c r="K122" s="8">
        <f t="shared" si="17"/>
        <v>1</v>
      </c>
      <c r="L122" s="5">
        <v>5.6</v>
      </c>
      <c r="M122" s="5">
        <v>16.420000000000002</v>
      </c>
      <c r="N122" s="5">
        <v>1</v>
      </c>
      <c r="O122" s="5">
        <v>0</v>
      </c>
      <c r="P122" s="5">
        <v>8</v>
      </c>
      <c r="Q122" s="5">
        <v>1</v>
      </c>
      <c r="R122" s="5">
        <v>0.82</v>
      </c>
      <c r="S122" s="5">
        <v>10.82</v>
      </c>
      <c r="T122" s="11">
        <f t="shared" si="20"/>
        <v>6.8888888888888893</v>
      </c>
      <c r="U122" s="2">
        <v>-2926876</v>
      </c>
      <c r="V122" s="2">
        <v>149345429</v>
      </c>
      <c r="W122" s="2">
        <v>79825298</v>
      </c>
      <c r="X122" s="2">
        <f t="shared" si="12"/>
        <v>24649138</v>
      </c>
      <c r="Y122" s="2">
        <v>49000000</v>
      </c>
      <c r="Z122" s="2">
        <v>6176160</v>
      </c>
      <c r="AA122" s="2">
        <f t="shared" si="19"/>
        <v>229170727</v>
      </c>
      <c r="AB122" s="13">
        <f t="shared" si="21"/>
        <v>3696302.0483870967</v>
      </c>
      <c r="AC122" s="13">
        <f t="shared" si="22"/>
        <v>2806363.9838709678</v>
      </c>
      <c r="AD122" s="2">
        <f t="shared" si="18"/>
        <v>226243851</v>
      </c>
    </row>
    <row r="123" spans="1:30" x14ac:dyDescent="0.35">
      <c r="A123">
        <v>2023</v>
      </c>
      <c r="B123" t="s">
        <v>239</v>
      </c>
      <c r="C123" t="s">
        <v>240</v>
      </c>
      <c r="D123" t="s">
        <v>241</v>
      </c>
      <c r="E123" s="3" t="s">
        <v>33</v>
      </c>
      <c r="F123" s="2">
        <v>54</v>
      </c>
      <c r="G123" s="2" t="s">
        <v>117</v>
      </c>
      <c r="H123" s="5">
        <v>1.86</v>
      </c>
      <c r="I123" s="5">
        <v>7.32</v>
      </c>
      <c r="J123" s="8">
        <f t="shared" si="16"/>
        <v>0.20261437908496735</v>
      </c>
      <c r="K123" s="8">
        <f t="shared" si="17"/>
        <v>0.79738562091503273</v>
      </c>
      <c r="L123" s="5">
        <v>3.34</v>
      </c>
      <c r="M123" s="5">
        <v>12.52</v>
      </c>
      <c r="N123" s="5">
        <v>1</v>
      </c>
      <c r="O123" s="5">
        <v>0</v>
      </c>
      <c r="P123" s="5">
        <v>8.18</v>
      </c>
      <c r="Q123" s="5">
        <v>0</v>
      </c>
      <c r="R123" s="5">
        <v>0</v>
      </c>
      <c r="S123" s="5">
        <v>9.18</v>
      </c>
      <c r="T123" s="11">
        <f t="shared" si="20"/>
        <v>6.6014669926650367</v>
      </c>
      <c r="U123" s="2">
        <v>-6120472</v>
      </c>
      <c r="V123" s="2">
        <v>137993195</v>
      </c>
      <c r="W123" s="2">
        <v>50957772</v>
      </c>
      <c r="X123" s="2">
        <f t="shared" si="12"/>
        <v>22334274</v>
      </c>
      <c r="Y123" s="2">
        <v>24157000</v>
      </c>
      <c r="Z123" s="2">
        <v>4466498</v>
      </c>
      <c r="AA123" s="2">
        <f t="shared" si="19"/>
        <v>188950967</v>
      </c>
      <c r="AB123" s="13">
        <f t="shared" si="21"/>
        <v>3499091.9814814813</v>
      </c>
      <c r="AC123" s="13">
        <f t="shared" si="22"/>
        <v>2969027.2037037038</v>
      </c>
      <c r="AD123" s="2">
        <f t="shared" si="18"/>
        <v>182830495</v>
      </c>
    </row>
    <row r="124" spans="1:30" x14ac:dyDescent="0.35">
      <c r="A124">
        <v>2023</v>
      </c>
      <c r="B124" t="s">
        <v>242</v>
      </c>
      <c r="C124" t="s">
        <v>243</v>
      </c>
      <c r="D124" t="s">
        <v>244</v>
      </c>
      <c r="E124" s="3" t="s">
        <v>33</v>
      </c>
      <c r="F124" s="2">
        <v>37</v>
      </c>
      <c r="G124" s="2" t="s">
        <v>173</v>
      </c>
      <c r="H124" s="5">
        <v>0.15</v>
      </c>
      <c r="I124" s="5">
        <v>11</v>
      </c>
      <c r="J124" s="8">
        <f t="shared" si="16"/>
        <v>1.3452914798206277E-2</v>
      </c>
      <c r="K124" s="8">
        <f t="shared" si="17"/>
        <v>0.98654708520179368</v>
      </c>
      <c r="L124" s="5">
        <v>5.28</v>
      </c>
      <c r="M124" s="5">
        <v>16.43</v>
      </c>
      <c r="N124" s="5">
        <v>2</v>
      </c>
      <c r="O124" s="5">
        <v>0</v>
      </c>
      <c r="P124" s="5">
        <v>8.4499999999999993</v>
      </c>
      <c r="Q124" s="5">
        <v>0</v>
      </c>
      <c r="R124" s="5">
        <v>0.7</v>
      </c>
      <c r="S124" s="5">
        <v>11.149999999999999</v>
      </c>
      <c r="T124" s="11">
        <f t="shared" si="20"/>
        <v>4.3786982248520712</v>
      </c>
      <c r="U124" s="2">
        <v>-1551414</v>
      </c>
      <c r="V124" s="2">
        <v>148026115</v>
      </c>
      <c r="W124" s="2">
        <v>59186119</v>
      </c>
      <c r="X124" s="2">
        <f t="shared" si="12"/>
        <v>19516454</v>
      </c>
      <c r="Y124" s="2">
        <v>29328447</v>
      </c>
      <c r="Z124" s="2">
        <v>10341218</v>
      </c>
      <c r="AA124" s="2">
        <f t="shared" si="19"/>
        <v>207212234</v>
      </c>
      <c r="AB124" s="13">
        <f t="shared" si="21"/>
        <v>5600330.6486486485</v>
      </c>
      <c r="AC124" s="13">
        <f t="shared" si="22"/>
        <v>4528177.5405405406</v>
      </c>
      <c r="AD124" s="2">
        <f t="shared" si="18"/>
        <v>205660820</v>
      </c>
    </row>
    <row r="125" spans="1:30" x14ac:dyDescent="0.35">
      <c r="A125">
        <v>2023</v>
      </c>
      <c r="B125" t="s">
        <v>242</v>
      </c>
      <c r="C125" t="s">
        <v>243</v>
      </c>
      <c r="D125" t="s">
        <v>245</v>
      </c>
      <c r="E125" s="3" t="s">
        <v>33</v>
      </c>
      <c r="F125" s="2">
        <v>29</v>
      </c>
      <c r="G125" s="2" t="s">
        <v>173</v>
      </c>
      <c r="H125" s="5">
        <v>1.4</v>
      </c>
      <c r="I125" s="5">
        <v>11.78</v>
      </c>
      <c r="J125" s="8">
        <f t="shared" si="16"/>
        <v>0.1062215477996965</v>
      </c>
      <c r="K125" s="8">
        <f t="shared" si="17"/>
        <v>0.8937784522003035</v>
      </c>
      <c r="L125" s="5">
        <v>7.1</v>
      </c>
      <c r="M125" s="5">
        <v>20.28</v>
      </c>
      <c r="N125" s="5">
        <v>0.75</v>
      </c>
      <c r="O125" s="5">
        <v>0</v>
      </c>
      <c r="P125" s="5">
        <v>11.78</v>
      </c>
      <c r="Q125" s="5">
        <v>0</v>
      </c>
      <c r="R125" s="5">
        <v>0.65</v>
      </c>
      <c r="S125" s="5">
        <v>13.18</v>
      </c>
      <c r="T125" s="11">
        <f t="shared" si="20"/>
        <v>2.4617996604414261</v>
      </c>
      <c r="U125" s="2">
        <v>-7329796</v>
      </c>
      <c r="V125" s="2">
        <v>178523104</v>
      </c>
      <c r="W125" s="2">
        <v>102384752</v>
      </c>
      <c r="X125" s="2">
        <f t="shared" si="12"/>
        <v>27668997</v>
      </c>
      <c r="Y125" s="2">
        <v>28814310</v>
      </c>
      <c r="Z125" s="2">
        <v>45901445</v>
      </c>
      <c r="AA125" s="2">
        <f t="shared" si="19"/>
        <v>280907856</v>
      </c>
      <c r="AB125" s="13">
        <f t="shared" si="21"/>
        <v>9686477.793103449</v>
      </c>
      <c r="AC125" s="13">
        <f t="shared" si="22"/>
        <v>7110072.4482758623</v>
      </c>
      <c r="AD125" s="2">
        <f t="shared" si="18"/>
        <v>273578060</v>
      </c>
    </row>
    <row r="126" spans="1:30" x14ac:dyDescent="0.35">
      <c r="A126">
        <v>2023</v>
      </c>
      <c r="B126" t="s">
        <v>242</v>
      </c>
      <c r="C126" t="s">
        <v>243</v>
      </c>
      <c r="D126" t="s">
        <v>246</v>
      </c>
      <c r="E126" s="3" t="s">
        <v>33</v>
      </c>
      <c r="F126" s="2">
        <v>79</v>
      </c>
      <c r="G126" s="2" t="s">
        <v>117</v>
      </c>
      <c r="H126" s="5">
        <v>1</v>
      </c>
      <c r="I126" s="5">
        <v>13.36</v>
      </c>
      <c r="J126" s="8">
        <f t="shared" si="16"/>
        <v>6.9637883008356549E-2</v>
      </c>
      <c r="K126" s="8">
        <f t="shared" si="17"/>
        <v>0.93036211699164351</v>
      </c>
      <c r="L126" s="5">
        <v>9.4499999999999993</v>
      </c>
      <c r="M126" s="5">
        <v>23.81</v>
      </c>
      <c r="N126" s="5">
        <v>0.7</v>
      </c>
      <c r="O126" s="5">
        <v>0</v>
      </c>
      <c r="P126" s="5">
        <v>8.9600000000000009</v>
      </c>
      <c r="Q126" s="5">
        <v>2.9</v>
      </c>
      <c r="R126" s="5">
        <v>1.8</v>
      </c>
      <c r="S126" s="5">
        <v>14.360000000000001</v>
      </c>
      <c r="T126" s="11">
        <f t="shared" si="20"/>
        <v>6.6610455311973009</v>
      </c>
      <c r="U126" s="2">
        <v>-10807809</v>
      </c>
      <c r="V126" s="2">
        <v>264782138</v>
      </c>
      <c r="W126" s="2">
        <v>118650147</v>
      </c>
      <c r="X126" s="2">
        <f t="shared" si="12"/>
        <v>34364862</v>
      </c>
      <c r="Y126" s="2">
        <v>37431914</v>
      </c>
      <c r="Z126" s="2">
        <v>46853371</v>
      </c>
      <c r="AA126" s="2">
        <f t="shared" si="19"/>
        <v>383432285</v>
      </c>
      <c r="AB126" s="13">
        <f t="shared" si="21"/>
        <v>4853573.2278481014</v>
      </c>
      <c r="AC126" s="13">
        <f t="shared" si="22"/>
        <v>3786670.8860759493</v>
      </c>
      <c r="AD126" s="2">
        <f t="shared" si="18"/>
        <v>372624476</v>
      </c>
    </row>
    <row r="127" spans="1:30" x14ac:dyDescent="0.35">
      <c r="A127">
        <v>2023</v>
      </c>
      <c r="B127" t="s">
        <v>247</v>
      </c>
      <c r="C127" t="s">
        <v>248</v>
      </c>
      <c r="D127" t="s">
        <v>249</v>
      </c>
      <c r="E127" s="3" t="s">
        <v>33</v>
      </c>
      <c r="F127" s="2">
        <v>55</v>
      </c>
      <c r="G127" s="2" t="s">
        <v>117</v>
      </c>
      <c r="H127" s="5">
        <v>3.73</v>
      </c>
      <c r="I127" s="5">
        <v>7.91</v>
      </c>
      <c r="J127" s="8">
        <f t="shared" si="16"/>
        <v>0.32044673539518898</v>
      </c>
      <c r="K127" s="8">
        <f t="shared" si="17"/>
        <v>0.67955326460481102</v>
      </c>
      <c r="L127" s="5">
        <v>2</v>
      </c>
      <c r="M127" s="5">
        <v>13.64</v>
      </c>
      <c r="N127" s="5">
        <v>1</v>
      </c>
      <c r="O127" s="5">
        <v>0</v>
      </c>
      <c r="P127" s="5">
        <v>8.64</v>
      </c>
      <c r="Q127" s="5">
        <v>2</v>
      </c>
      <c r="R127" s="5">
        <v>0</v>
      </c>
      <c r="S127" s="5">
        <v>11.64</v>
      </c>
      <c r="T127" s="11">
        <f t="shared" si="20"/>
        <v>5.1691729323308264</v>
      </c>
      <c r="U127" s="2">
        <v>-1909768</v>
      </c>
      <c r="V127" s="2">
        <v>154335066</v>
      </c>
      <c r="W127" s="2">
        <v>61976099</v>
      </c>
      <c r="X127" s="2">
        <f t="shared" si="12"/>
        <v>16278756</v>
      </c>
      <c r="Y127" s="2">
        <v>45697343</v>
      </c>
      <c r="Z127" s="2"/>
      <c r="AA127" s="2">
        <f t="shared" si="19"/>
        <v>216311165</v>
      </c>
      <c r="AB127" s="13">
        <f t="shared" si="21"/>
        <v>3932930.2727272729</v>
      </c>
      <c r="AC127" s="13">
        <f t="shared" si="22"/>
        <v>3102069.4909090907</v>
      </c>
      <c r="AD127" s="2">
        <f t="shared" si="18"/>
        <v>214401397</v>
      </c>
    </row>
    <row r="128" spans="1:30" x14ac:dyDescent="0.35">
      <c r="A128">
        <v>2023</v>
      </c>
      <c r="B128" t="s">
        <v>250</v>
      </c>
      <c r="C128" t="s">
        <v>251</v>
      </c>
      <c r="D128" t="s">
        <v>252</v>
      </c>
      <c r="E128" s="3" t="s">
        <v>33</v>
      </c>
      <c r="F128" s="2">
        <v>101</v>
      </c>
      <c r="G128" s="2" t="s">
        <v>41</v>
      </c>
      <c r="H128" s="5">
        <v>5.12</v>
      </c>
      <c r="I128" s="5">
        <v>8.99</v>
      </c>
      <c r="J128" s="8">
        <f t="shared" si="16"/>
        <v>0.36286321757618711</v>
      </c>
      <c r="K128" s="8">
        <f t="shared" si="17"/>
        <v>0.63713678242381289</v>
      </c>
      <c r="L128" s="5">
        <v>7.59</v>
      </c>
      <c r="M128" s="5">
        <v>21.7</v>
      </c>
      <c r="N128" s="5">
        <v>2.0499999999999998</v>
      </c>
      <c r="O128" s="5">
        <v>2.0499999999999998</v>
      </c>
      <c r="P128" s="5">
        <v>9.01</v>
      </c>
      <c r="Q128" s="5">
        <v>0</v>
      </c>
      <c r="R128" s="5">
        <v>1</v>
      </c>
      <c r="S128" s="5">
        <v>14.11</v>
      </c>
      <c r="T128" s="11">
        <f t="shared" si="20"/>
        <v>11.209766925638183</v>
      </c>
      <c r="U128" s="2">
        <v>-14388198</v>
      </c>
      <c r="V128" s="2">
        <v>216072003</v>
      </c>
      <c r="W128" s="2">
        <v>172400726</v>
      </c>
      <c r="X128" s="2">
        <f t="shared" ref="X128:X158" si="23">W128-Y128-Z128</f>
        <v>52868090</v>
      </c>
      <c r="Y128" s="2">
        <v>119532636</v>
      </c>
      <c r="Z128" s="2"/>
      <c r="AA128" s="2">
        <f t="shared" si="19"/>
        <v>388472729</v>
      </c>
      <c r="AB128" s="13">
        <f t="shared" si="21"/>
        <v>3846264.6435643565</v>
      </c>
      <c r="AC128" s="13">
        <f t="shared" si="22"/>
        <v>2662773.1980198021</v>
      </c>
      <c r="AD128" s="2">
        <f t="shared" si="18"/>
        <v>374084531</v>
      </c>
    </row>
    <row r="129" spans="1:30" x14ac:dyDescent="0.35">
      <c r="A129">
        <v>2023</v>
      </c>
      <c r="B129" t="s">
        <v>250</v>
      </c>
      <c r="C129" t="s">
        <v>251</v>
      </c>
      <c r="D129" t="s">
        <v>253</v>
      </c>
      <c r="E129" s="3" t="s">
        <v>33</v>
      </c>
      <c r="F129" s="2">
        <v>202</v>
      </c>
      <c r="G129" s="2" t="s">
        <v>43</v>
      </c>
      <c r="H129" s="5">
        <v>7.15</v>
      </c>
      <c r="I129" s="5">
        <v>17.43</v>
      </c>
      <c r="J129" s="8">
        <f t="shared" si="16"/>
        <v>0.29088689991863309</v>
      </c>
      <c r="K129" s="8">
        <f t="shared" si="17"/>
        <v>0.70911310008136696</v>
      </c>
      <c r="L129" s="5">
        <v>14.65</v>
      </c>
      <c r="M129" s="5">
        <v>39.229999999999997</v>
      </c>
      <c r="N129" s="5">
        <v>1.05</v>
      </c>
      <c r="O129" s="5">
        <v>1.07</v>
      </c>
      <c r="P129" s="5">
        <v>19.39</v>
      </c>
      <c r="Q129" s="5">
        <v>2.0699999999999998</v>
      </c>
      <c r="R129" s="5">
        <v>1</v>
      </c>
      <c r="S129" s="5">
        <v>24.580000000000002</v>
      </c>
      <c r="T129" s="11">
        <f t="shared" si="20"/>
        <v>9.4128611369990676</v>
      </c>
      <c r="U129" s="2">
        <v>-11162624</v>
      </c>
      <c r="V129" s="2">
        <v>384057167</v>
      </c>
      <c r="W129" s="2">
        <v>189285539</v>
      </c>
      <c r="X129" s="2">
        <f t="shared" si="23"/>
        <v>80335595</v>
      </c>
      <c r="Y129" s="2">
        <v>108949944</v>
      </c>
      <c r="Z129" s="2"/>
      <c r="AA129" s="2">
        <f t="shared" si="19"/>
        <v>573342706</v>
      </c>
      <c r="AB129" s="13">
        <f t="shared" si="21"/>
        <v>2838330.2277227724</v>
      </c>
      <c r="AC129" s="13">
        <f t="shared" si="22"/>
        <v>2298974.0693069305</v>
      </c>
      <c r="AD129" s="2">
        <f t="shared" si="18"/>
        <v>562180082</v>
      </c>
    </row>
    <row r="130" spans="1:30" x14ac:dyDescent="0.35">
      <c r="A130">
        <v>2023</v>
      </c>
      <c r="B130" t="s">
        <v>250</v>
      </c>
      <c r="C130" t="s">
        <v>251</v>
      </c>
      <c r="D130" t="s">
        <v>254</v>
      </c>
      <c r="E130" s="3" t="s">
        <v>33</v>
      </c>
      <c r="F130" s="2">
        <v>149</v>
      </c>
      <c r="G130" s="2" t="s">
        <v>41</v>
      </c>
      <c r="H130" s="5">
        <v>6.33</v>
      </c>
      <c r="I130" s="5">
        <v>14.21</v>
      </c>
      <c r="J130" s="8">
        <f t="shared" si="16"/>
        <v>0.30817916260954237</v>
      </c>
      <c r="K130" s="8">
        <f t="shared" si="17"/>
        <v>0.69182083739045774</v>
      </c>
      <c r="L130" s="5">
        <v>11.05</v>
      </c>
      <c r="M130" s="5">
        <v>31.59</v>
      </c>
      <c r="N130" s="5">
        <v>1</v>
      </c>
      <c r="O130" s="5">
        <v>1</v>
      </c>
      <c r="P130" s="5">
        <v>17.54</v>
      </c>
      <c r="Q130" s="5">
        <v>1</v>
      </c>
      <c r="R130" s="5">
        <v>0</v>
      </c>
      <c r="S130" s="5">
        <v>20.54</v>
      </c>
      <c r="T130" s="11">
        <f t="shared" ref="T130:T158" si="24">F130/(S130-N130-O130-R130)</f>
        <v>8.0366774541531818</v>
      </c>
      <c r="U130" s="2">
        <v>-5559883</v>
      </c>
      <c r="V130" s="2">
        <v>305722532</v>
      </c>
      <c r="W130" s="2">
        <v>160355836</v>
      </c>
      <c r="X130" s="2">
        <f t="shared" si="23"/>
        <v>63295180</v>
      </c>
      <c r="Y130" s="2">
        <v>97060656</v>
      </c>
      <c r="Z130" s="2"/>
      <c r="AA130" s="2">
        <f t="shared" si="19"/>
        <v>466078368</v>
      </c>
      <c r="AB130" s="13">
        <f t="shared" ref="AB130:AB158" si="25">AA130/F130</f>
        <v>3128042.7382550337</v>
      </c>
      <c r="AC130" s="13">
        <f t="shared" ref="AC130:AC158" si="26">(AA130-Y130-Z130)/F130</f>
        <v>2476628.9395973156</v>
      </c>
      <c r="AD130" s="2">
        <f t="shared" si="18"/>
        <v>460518485</v>
      </c>
    </row>
    <row r="131" spans="1:30" x14ac:dyDescent="0.35">
      <c r="A131">
        <v>2023</v>
      </c>
      <c r="B131" t="s">
        <v>250</v>
      </c>
      <c r="C131" t="s">
        <v>251</v>
      </c>
      <c r="D131" t="s">
        <v>255</v>
      </c>
      <c r="E131" s="3" t="s">
        <v>33</v>
      </c>
      <c r="F131" s="2">
        <v>34</v>
      </c>
      <c r="G131" s="2" t="s">
        <v>173</v>
      </c>
      <c r="H131" s="5">
        <v>2.76</v>
      </c>
      <c r="I131" s="5">
        <v>2.93</v>
      </c>
      <c r="J131" s="8">
        <f t="shared" ref="J131:J158" si="27">H131/(H131+I131)</f>
        <v>0.48506151142355008</v>
      </c>
      <c r="K131" s="8">
        <f t="shared" ref="K131:K158" si="28">I131/(H131+I131)</f>
        <v>0.51493848857644997</v>
      </c>
      <c r="L131" s="5">
        <v>5.38</v>
      </c>
      <c r="M131" s="5">
        <v>11.07</v>
      </c>
      <c r="N131" s="5">
        <v>0.9</v>
      </c>
      <c r="O131" s="5">
        <v>1.03</v>
      </c>
      <c r="P131" s="5">
        <v>3.76</v>
      </c>
      <c r="Q131" s="5">
        <v>0</v>
      </c>
      <c r="R131" s="5">
        <v>0</v>
      </c>
      <c r="S131" s="5">
        <v>5.6899999999999995</v>
      </c>
      <c r="T131" s="11">
        <f t="shared" si="24"/>
        <v>9.0425531914893647</v>
      </c>
      <c r="U131" s="2">
        <v>-6770236</v>
      </c>
      <c r="V131" s="2">
        <v>118752921</v>
      </c>
      <c r="W131" s="2">
        <v>83216435</v>
      </c>
      <c r="X131" s="2">
        <f t="shared" si="23"/>
        <v>40036259</v>
      </c>
      <c r="Y131" s="2">
        <v>43180176</v>
      </c>
      <c r="Z131" s="2"/>
      <c r="AA131" s="2">
        <f t="shared" si="19"/>
        <v>201969356</v>
      </c>
      <c r="AB131" s="13">
        <f t="shared" si="25"/>
        <v>5940275.176470588</v>
      </c>
      <c r="AC131" s="13">
        <f t="shared" si="26"/>
        <v>4670270</v>
      </c>
      <c r="AD131" s="2">
        <f t="shared" ref="AD131:AD160" si="29">AA131+U131</f>
        <v>195199120</v>
      </c>
    </row>
    <row r="132" spans="1:30" x14ac:dyDescent="0.35">
      <c r="A132">
        <v>2023</v>
      </c>
      <c r="B132" t="s">
        <v>250</v>
      </c>
      <c r="C132" t="s">
        <v>251</v>
      </c>
      <c r="D132" t="s">
        <v>256</v>
      </c>
      <c r="E132" s="3" t="s">
        <v>33</v>
      </c>
      <c r="F132" s="2">
        <v>218</v>
      </c>
      <c r="G132" s="2" t="s">
        <v>43</v>
      </c>
      <c r="H132" s="5">
        <v>5.07</v>
      </c>
      <c r="I132" s="5">
        <v>16.86</v>
      </c>
      <c r="J132" s="8">
        <f t="shared" si="27"/>
        <v>0.23119015047879618</v>
      </c>
      <c r="K132" s="8">
        <f t="shared" si="28"/>
        <v>0.76880984952120379</v>
      </c>
      <c r="L132" s="5">
        <v>12.36</v>
      </c>
      <c r="M132" s="5">
        <v>34.29</v>
      </c>
      <c r="N132" s="5">
        <v>1</v>
      </c>
      <c r="O132" s="5">
        <v>1</v>
      </c>
      <c r="P132" s="5">
        <v>16.93</v>
      </c>
      <c r="Q132" s="5">
        <v>3</v>
      </c>
      <c r="R132" s="5">
        <v>0</v>
      </c>
      <c r="S132" s="5">
        <v>21.93</v>
      </c>
      <c r="T132" s="11">
        <f t="shared" si="24"/>
        <v>10.938283993978926</v>
      </c>
      <c r="U132" s="2">
        <v>-13525979</v>
      </c>
      <c r="V132" s="2">
        <v>378713508</v>
      </c>
      <c r="W132" s="2">
        <v>192301673</v>
      </c>
      <c r="X132" s="2">
        <f t="shared" si="23"/>
        <v>100881629</v>
      </c>
      <c r="Y132" s="2">
        <v>91420044</v>
      </c>
      <c r="Z132" s="2"/>
      <c r="AA132" s="2">
        <f t="shared" ref="AA132:AA158" si="30">V132+W132</f>
        <v>571015181</v>
      </c>
      <c r="AB132" s="13">
        <f t="shared" si="25"/>
        <v>2619335.6926605506</v>
      </c>
      <c r="AC132" s="13">
        <f t="shared" si="26"/>
        <v>2199977.6926605506</v>
      </c>
      <c r="AD132" s="2">
        <f t="shared" si="29"/>
        <v>557489202</v>
      </c>
    </row>
    <row r="133" spans="1:30" x14ac:dyDescent="0.35">
      <c r="A133">
        <v>2023</v>
      </c>
      <c r="B133" t="s">
        <v>257</v>
      </c>
      <c r="C133" t="s">
        <v>258</v>
      </c>
      <c r="D133" t="s">
        <v>259</v>
      </c>
      <c r="E133" s="3" t="s">
        <v>33</v>
      </c>
      <c r="F133" s="2">
        <v>37</v>
      </c>
      <c r="G133" s="2" t="s">
        <v>173</v>
      </c>
      <c r="H133" s="5">
        <v>0.46</v>
      </c>
      <c r="I133" s="5">
        <v>6.15</v>
      </c>
      <c r="J133" s="8">
        <f t="shared" si="27"/>
        <v>6.9591527987897125E-2</v>
      </c>
      <c r="K133" s="8">
        <f t="shared" si="28"/>
        <v>0.93040847201210286</v>
      </c>
      <c r="L133" s="5">
        <v>6.12</v>
      </c>
      <c r="M133" s="5">
        <v>12.73</v>
      </c>
      <c r="N133" s="5">
        <v>0.8</v>
      </c>
      <c r="O133" s="5">
        <v>0</v>
      </c>
      <c r="P133" s="5">
        <v>5.1100000000000003</v>
      </c>
      <c r="Q133" s="5">
        <v>0.5</v>
      </c>
      <c r="R133" s="5">
        <v>0.2</v>
      </c>
      <c r="S133" s="5">
        <v>6.61</v>
      </c>
      <c r="T133" s="11">
        <f t="shared" si="24"/>
        <v>6.5953654188948301</v>
      </c>
      <c r="U133" s="2">
        <v>-4116187</v>
      </c>
      <c r="V133" s="2">
        <v>132359044</v>
      </c>
      <c r="W133" s="2">
        <v>50502993</v>
      </c>
      <c r="X133" s="2">
        <f t="shared" si="23"/>
        <v>17180237</v>
      </c>
      <c r="Y133" s="2">
        <v>32202756</v>
      </c>
      <c r="Z133" s="2">
        <v>1120000</v>
      </c>
      <c r="AA133" s="2">
        <f t="shared" si="30"/>
        <v>182862037</v>
      </c>
      <c r="AB133" s="13">
        <f t="shared" si="25"/>
        <v>4942217.2162162159</v>
      </c>
      <c r="AC133" s="13">
        <f t="shared" si="26"/>
        <v>4041602.1891891891</v>
      </c>
      <c r="AD133" s="2">
        <f t="shared" si="29"/>
        <v>178745850</v>
      </c>
    </row>
    <row r="134" spans="1:30" x14ac:dyDescent="0.35">
      <c r="A134">
        <v>2023</v>
      </c>
      <c r="B134" t="s">
        <v>257</v>
      </c>
      <c r="C134" t="s">
        <v>258</v>
      </c>
      <c r="D134" t="s">
        <v>260</v>
      </c>
      <c r="E134" s="3" t="s">
        <v>33</v>
      </c>
      <c r="F134" s="2">
        <v>87</v>
      </c>
      <c r="G134" s="2" t="s">
        <v>117</v>
      </c>
      <c r="H134" s="5">
        <v>7.84</v>
      </c>
      <c r="I134" s="5">
        <v>7.16</v>
      </c>
      <c r="J134" s="8">
        <f t="shared" si="27"/>
        <v>0.52266666666666661</v>
      </c>
      <c r="K134" s="8">
        <f t="shared" si="28"/>
        <v>0.47733333333333333</v>
      </c>
      <c r="L134" s="5">
        <v>6.02</v>
      </c>
      <c r="M134" s="5">
        <v>21.02</v>
      </c>
      <c r="N134" s="5">
        <v>1</v>
      </c>
      <c r="O134" s="5">
        <v>1</v>
      </c>
      <c r="P134" s="5">
        <v>10.96</v>
      </c>
      <c r="Q134" s="5">
        <v>2.04</v>
      </c>
      <c r="R134" s="5">
        <v>0</v>
      </c>
      <c r="S134" s="5">
        <v>15</v>
      </c>
      <c r="T134" s="11">
        <f t="shared" si="24"/>
        <v>6.6923076923076925</v>
      </c>
      <c r="U134" s="2">
        <v>-13744112</v>
      </c>
      <c r="V134" s="2">
        <v>224647382</v>
      </c>
      <c r="W134" s="2">
        <v>63796249</v>
      </c>
      <c r="X134" s="2">
        <f t="shared" si="23"/>
        <v>44861077</v>
      </c>
      <c r="Y134" s="2">
        <v>18935172</v>
      </c>
      <c r="Z134" s="2"/>
      <c r="AA134" s="2">
        <f t="shared" si="30"/>
        <v>288443631</v>
      </c>
      <c r="AB134" s="13">
        <f t="shared" si="25"/>
        <v>3315444.0344827585</v>
      </c>
      <c r="AC134" s="13">
        <f t="shared" si="26"/>
        <v>3097798.3793103448</v>
      </c>
      <c r="AD134" s="2">
        <f t="shared" si="29"/>
        <v>274699519</v>
      </c>
    </row>
    <row r="135" spans="1:30" x14ac:dyDescent="0.35">
      <c r="A135">
        <v>2023</v>
      </c>
      <c r="B135" t="s">
        <v>257</v>
      </c>
      <c r="C135" t="s">
        <v>258</v>
      </c>
      <c r="D135" t="s">
        <v>261</v>
      </c>
      <c r="E135" s="3" t="s">
        <v>33</v>
      </c>
      <c r="F135" s="2">
        <v>94</v>
      </c>
      <c r="G135" s="2" t="s">
        <v>117</v>
      </c>
      <c r="H135" s="5">
        <v>3.01</v>
      </c>
      <c r="I135" s="5">
        <v>13</v>
      </c>
      <c r="J135" s="8">
        <f t="shared" si="27"/>
        <v>0.18800749531542787</v>
      </c>
      <c r="K135" s="8">
        <f t="shared" si="28"/>
        <v>0.81199250468457229</v>
      </c>
      <c r="L135" s="5">
        <v>6.92</v>
      </c>
      <c r="M135" s="5">
        <v>22.93</v>
      </c>
      <c r="N135" s="5">
        <v>1</v>
      </c>
      <c r="O135" s="5">
        <v>0</v>
      </c>
      <c r="P135" s="5">
        <v>13.51</v>
      </c>
      <c r="Q135" s="5">
        <v>0.6</v>
      </c>
      <c r="R135" s="5">
        <v>0.9</v>
      </c>
      <c r="S135" s="5">
        <v>16.009999999999998</v>
      </c>
      <c r="T135" s="11">
        <f t="shared" si="24"/>
        <v>6.6619418851878116</v>
      </c>
      <c r="U135" s="2">
        <v>-3739426</v>
      </c>
      <c r="V135" s="2">
        <v>218482162</v>
      </c>
      <c r="W135" s="2">
        <v>90763095</v>
      </c>
      <c r="X135" s="2">
        <f t="shared" si="23"/>
        <v>19829495</v>
      </c>
      <c r="Y135" s="2">
        <v>70277100</v>
      </c>
      <c r="Z135" s="2">
        <v>656500</v>
      </c>
      <c r="AA135" s="2">
        <f t="shared" si="30"/>
        <v>309245257</v>
      </c>
      <c r="AB135" s="13">
        <f t="shared" si="25"/>
        <v>3289843.1595744682</v>
      </c>
      <c r="AC135" s="13">
        <f t="shared" si="26"/>
        <v>2535230.3936170214</v>
      </c>
      <c r="AD135" s="2">
        <f t="shared" si="29"/>
        <v>305505831</v>
      </c>
    </row>
    <row r="136" spans="1:30" x14ac:dyDescent="0.35">
      <c r="A136">
        <v>2023</v>
      </c>
      <c r="B136" t="s">
        <v>257</v>
      </c>
      <c r="C136" t="s">
        <v>258</v>
      </c>
      <c r="D136" t="s">
        <v>262</v>
      </c>
      <c r="E136" s="3" t="s">
        <v>33</v>
      </c>
      <c r="F136" s="2">
        <v>416</v>
      </c>
      <c r="G136" s="2" t="s">
        <v>36</v>
      </c>
      <c r="H136" s="5">
        <v>10.32</v>
      </c>
      <c r="I136" s="5">
        <v>43.74</v>
      </c>
      <c r="J136" s="8">
        <f t="shared" si="27"/>
        <v>0.1908990011098779</v>
      </c>
      <c r="K136" s="8">
        <f t="shared" si="28"/>
        <v>0.8091009988901221</v>
      </c>
      <c r="L136" s="5">
        <v>30.21</v>
      </c>
      <c r="M136" s="5">
        <v>84.27</v>
      </c>
      <c r="N136" s="5">
        <v>1</v>
      </c>
      <c r="O136" s="5">
        <v>1</v>
      </c>
      <c r="P136" s="5">
        <v>44.09</v>
      </c>
      <c r="Q136" s="5">
        <v>4.05</v>
      </c>
      <c r="R136" s="5">
        <v>3.92</v>
      </c>
      <c r="S136" s="5">
        <v>54.06</v>
      </c>
      <c r="T136" s="11">
        <f t="shared" si="24"/>
        <v>8.6414624013294556</v>
      </c>
      <c r="U136" s="2">
        <v>-36598974</v>
      </c>
      <c r="V136" s="2">
        <v>855380685</v>
      </c>
      <c r="W136" s="2">
        <v>331017570</v>
      </c>
      <c r="X136" s="2">
        <f t="shared" si="23"/>
        <v>80361590</v>
      </c>
      <c r="Y136" s="2">
        <v>247586520</v>
      </c>
      <c r="Z136" s="2">
        <v>3069460</v>
      </c>
      <c r="AA136" s="2">
        <f t="shared" si="30"/>
        <v>1186398255</v>
      </c>
      <c r="AB136" s="13">
        <f t="shared" si="25"/>
        <v>2851918.8822115385</v>
      </c>
      <c r="AC136" s="13">
        <f t="shared" si="26"/>
        <v>2249380.46875</v>
      </c>
      <c r="AD136" s="2">
        <f t="shared" si="29"/>
        <v>1149799281</v>
      </c>
    </row>
    <row r="137" spans="1:30" x14ac:dyDescent="0.35">
      <c r="A137">
        <v>2023</v>
      </c>
      <c r="B137" t="s">
        <v>257</v>
      </c>
      <c r="C137" t="s">
        <v>258</v>
      </c>
      <c r="D137" t="s">
        <v>263</v>
      </c>
      <c r="E137" s="3" t="s">
        <v>33</v>
      </c>
      <c r="F137" s="2">
        <v>53</v>
      </c>
      <c r="G137" s="2" t="s">
        <v>117</v>
      </c>
      <c r="H137" s="5">
        <v>2.74</v>
      </c>
      <c r="I137" s="5">
        <v>5.95</v>
      </c>
      <c r="J137" s="8">
        <f t="shared" si="27"/>
        <v>0.31530494821634059</v>
      </c>
      <c r="K137" s="8">
        <f t="shared" si="28"/>
        <v>0.6846950517836593</v>
      </c>
      <c r="L137" s="5">
        <v>1.75</v>
      </c>
      <c r="M137" s="5">
        <v>10.44</v>
      </c>
      <c r="N137" s="5">
        <v>0.9</v>
      </c>
      <c r="O137" s="5">
        <v>0</v>
      </c>
      <c r="P137" s="5">
        <v>7.29</v>
      </c>
      <c r="Q137" s="5">
        <v>0</v>
      </c>
      <c r="R137" s="5">
        <v>0.5</v>
      </c>
      <c r="S137" s="5">
        <v>8.69</v>
      </c>
      <c r="T137" s="11">
        <f t="shared" si="24"/>
        <v>7.2702331961591229</v>
      </c>
      <c r="U137" s="2">
        <v>-4006169</v>
      </c>
      <c r="V137" s="2">
        <v>168419048</v>
      </c>
      <c r="W137" s="2">
        <v>33353417</v>
      </c>
      <c r="X137" s="2">
        <f t="shared" si="23"/>
        <v>20833223</v>
      </c>
      <c r="Y137" s="2">
        <v>12403644</v>
      </c>
      <c r="Z137" s="2">
        <v>116550</v>
      </c>
      <c r="AA137" s="2">
        <f t="shared" si="30"/>
        <v>201772465</v>
      </c>
      <c r="AB137" s="13">
        <f t="shared" si="25"/>
        <v>3807027.6415094337</v>
      </c>
      <c r="AC137" s="13">
        <f t="shared" si="26"/>
        <v>3570797.5660377359</v>
      </c>
      <c r="AD137" s="2">
        <f t="shared" si="29"/>
        <v>197766296</v>
      </c>
    </row>
    <row r="138" spans="1:30" x14ac:dyDescent="0.35">
      <c r="A138">
        <v>2023</v>
      </c>
      <c r="B138" t="s">
        <v>264</v>
      </c>
      <c r="C138" t="s">
        <v>265</v>
      </c>
      <c r="D138" t="s">
        <v>266</v>
      </c>
      <c r="E138" s="3" t="s">
        <v>33</v>
      </c>
      <c r="F138" s="2">
        <v>73</v>
      </c>
      <c r="G138" s="2" t="s">
        <v>117</v>
      </c>
      <c r="H138" s="5">
        <v>2.38</v>
      </c>
      <c r="I138" s="5">
        <v>7.36</v>
      </c>
      <c r="J138" s="8">
        <f t="shared" si="27"/>
        <v>0.24435318275154003</v>
      </c>
      <c r="K138" s="8">
        <f t="shared" si="28"/>
        <v>0.75564681724845995</v>
      </c>
      <c r="L138" s="5">
        <v>9</v>
      </c>
      <c r="M138" s="5">
        <v>18.739999999999998</v>
      </c>
      <c r="N138" s="5">
        <v>1</v>
      </c>
      <c r="O138" s="5">
        <v>1</v>
      </c>
      <c r="P138" s="5">
        <v>7.74</v>
      </c>
      <c r="Q138" s="5">
        <v>0</v>
      </c>
      <c r="R138" s="5">
        <v>0</v>
      </c>
      <c r="S138" s="5">
        <v>9.74</v>
      </c>
      <c r="T138" s="11">
        <f t="shared" si="24"/>
        <v>9.4315245478036172</v>
      </c>
      <c r="U138" s="2">
        <v>-11670994</v>
      </c>
      <c r="V138" s="2">
        <v>192508534</v>
      </c>
      <c r="W138" s="2">
        <v>103707772</v>
      </c>
      <c r="X138" s="2">
        <f t="shared" si="23"/>
        <v>42341812</v>
      </c>
      <c r="Y138" s="2">
        <v>43828788</v>
      </c>
      <c r="Z138" s="2">
        <v>17537172</v>
      </c>
      <c r="AA138" s="2">
        <f t="shared" si="30"/>
        <v>296216306</v>
      </c>
      <c r="AB138" s="13">
        <f t="shared" si="25"/>
        <v>4057757.6164383562</v>
      </c>
      <c r="AC138" s="13">
        <f t="shared" si="26"/>
        <v>3217128.0273972601</v>
      </c>
      <c r="AD138" s="2">
        <f t="shared" si="29"/>
        <v>284545312</v>
      </c>
    </row>
    <row r="139" spans="1:30" x14ac:dyDescent="0.35">
      <c r="A139">
        <v>2023</v>
      </c>
      <c r="B139" t="s">
        <v>267</v>
      </c>
      <c r="C139" t="s">
        <v>268</v>
      </c>
      <c r="D139" t="s">
        <v>269</v>
      </c>
      <c r="E139" s="3" t="s">
        <v>33</v>
      </c>
      <c r="F139" s="2">
        <v>538</v>
      </c>
      <c r="G139" s="2" t="s">
        <v>56</v>
      </c>
      <c r="H139" s="5">
        <v>7.39</v>
      </c>
      <c r="I139" s="5">
        <v>50.16</v>
      </c>
      <c r="J139" s="8">
        <f t="shared" si="27"/>
        <v>0.12841007819287575</v>
      </c>
      <c r="K139" s="8">
        <f t="shared" si="28"/>
        <v>0.87158992180712425</v>
      </c>
      <c r="L139" s="5">
        <v>31.24</v>
      </c>
      <c r="M139" s="5">
        <v>88.79</v>
      </c>
      <c r="N139" s="5">
        <v>1</v>
      </c>
      <c r="O139" s="5">
        <v>2</v>
      </c>
      <c r="P139" s="5">
        <v>46.35</v>
      </c>
      <c r="Q139" s="5">
        <v>3.7</v>
      </c>
      <c r="R139" s="5">
        <v>4.5</v>
      </c>
      <c r="S139" s="5">
        <v>57.550000000000004</v>
      </c>
      <c r="T139" s="11">
        <f t="shared" si="24"/>
        <v>10.749250749250749</v>
      </c>
      <c r="U139" s="2">
        <v>-57987745</v>
      </c>
      <c r="V139" s="2">
        <v>1005382908</v>
      </c>
      <c r="W139" s="2">
        <v>356511120</v>
      </c>
      <c r="X139" s="2">
        <f t="shared" si="23"/>
        <v>126511120</v>
      </c>
      <c r="Y139" s="2">
        <v>230000000</v>
      </c>
      <c r="Z139" s="2"/>
      <c r="AA139" s="2">
        <f t="shared" si="30"/>
        <v>1361894028</v>
      </c>
      <c r="AB139" s="13">
        <f t="shared" si="25"/>
        <v>2531401.5390334572</v>
      </c>
      <c r="AC139" s="13">
        <f t="shared" si="26"/>
        <v>2103892.24535316</v>
      </c>
      <c r="AD139" s="2">
        <f t="shared" si="29"/>
        <v>1303906283</v>
      </c>
    </row>
    <row r="140" spans="1:30" x14ac:dyDescent="0.35">
      <c r="A140">
        <v>2023</v>
      </c>
      <c r="B140" t="s">
        <v>270</v>
      </c>
      <c r="C140" t="s">
        <v>271</v>
      </c>
      <c r="D140" t="s">
        <v>272</v>
      </c>
      <c r="E140" s="3" t="s">
        <v>33</v>
      </c>
      <c r="F140" s="2">
        <v>132</v>
      </c>
      <c r="G140" s="2" t="s">
        <v>41</v>
      </c>
      <c r="H140" s="5">
        <v>10.37</v>
      </c>
      <c r="I140" s="5">
        <v>16.5</v>
      </c>
      <c r="J140" s="8">
        <f t="shared" si="27"/>
        <v>0.38593226646818013</v>
      </c>
      <c r="K140" s="8">
        <f t="shared" si="28"/>
        <v>0.61406773353181998</v>
      </c>
      <c r="L140" s="5">
        <v>11.21</v>
      </c>
      <c r="M140" s="5">
        <v>38.08</v>
      </c>
      <c r="N140" s="5">
        <v>1</v>
      </c>
      <c r="O140" s="5">
        <v>1</v>
      </c>
      <c r="P140" s="5">
        <v>20.87</v>
      </c>
      <c r="Q140" s="5">
        <v>1</v>
      </c>
      <c r="R140" s="5">
        <v>3</v>
      </c>
      <c r="S140" s="5">
        <v>26.87</v>
      </c>
      <c r="T140" s="11">
        <f t="shared" si="24"/>
        <v>6.0356652949245539</v>
      </c>
      <c r="U140" s="2">
        <v>-51958897</v>
      </c>
      <c r="V140" s="2">
        <v>453141319</v>
      </c>
      <c r="W140" s="2">
        <v>282448184</v>
      </c>
      <c r="X140" s="2">
        <f t="shared" si="23"/>
        <v>120630095</v>
      </c>
      <c r="Y140" s="2">
        <v>129740718</v>
      </c>
      <c r="Z140" s="2">
        <v>32077371</v>
      </c>
      <c r="AA140" s="2">
        <f t="shared" si="30"/>
        <v>735589503</v>
      </c>
      <c r="AB140" s="13">
        <f t="shared" si="25"/>
        <v>5572647.75</v>
      </c>
      <c r="AC140" s="13">
        <f t="shared" si="26"/>
        <v>4346753.1363636367</v>
      </c>
      <c r="AD140" s="2">
        <f t="shared" si="29"/>
        <v>683630606</v>
      </c>
    </row>
    <row r="141" spans="1:30" x14ac:dyDescent="0.35">
      <c r="A141">
        <v>2023</v>
      </c>
      <c r="B141" t="s">
        <v>270</v>
      </c>
      <c r="C141" t="s">
        <v>271</v>
      </c>
      <c r="D141" t="s">
        <v>273</v>
      </c>
      <c r="E141" s="3" t="s">
        <v>67</v>
      </c>
      <c r="F141" s="2">
        <v>227</v>
      </c>
      <c r="G141" s="2" t="s">
        <v>43</v>
      </c>
      <c r="H141" s="5">
        <v>0.5</v>
      </c>
      <c r="I141" s="5">
        <v>25.71</v>
      </c>
      <c r="J141" s="8">
        <f t="shared" si="27"/>
        <v>1.907668828691339E-2</v>
      </c>
      <c r="K141" s="8">
        <f t="shared" si="28"/>
        <v>0.98092331171308655</v>
      </c>
      <c r="L141" s="5">
        <v>15.85</v>
      </c>
      <c r="M141" s="5">
        <v>42.06</v>
      </c>
      <c r="N141" s="5">
        <v>1</v>
      </c>
      <c r="O141" s="5">
        <v>1</v>
      </c>
      <c r="P141" s="5">
        <v>18.21</v>
      </c>
      <c r="Q141" s="5">
        <v>3</v>
      </c>
      <c r="R141" s="5">
        <v>3</v>
      </c>
      <c r="S141" s="5">
        <v>26.21</v>
      </c>
      <c r="T141" s="11">
        <f t="shared" si="24"/>
        <v>10.702498821310702</v>
      </c>
      <c r="U141" s="2">
        <v>-64642386</v>
      </c>
      <c r="V141" s="2">
        <v>483464641</v>
      </c>
      <c r="W141" s="2">
        <v>302311766</v>
      </c>
      <c r="X141" s="2">
        <f t="shared" si="23"/>
        <v>158809692</v>
      </c>
      <c r="Y141" s="2">
        <v>128690150</v>
      </c>
      <c r="Z141" s="2">
        <v>14811924</v>
      </c>
      <c r="AA141" s="2">
        <f t="shared" si="30"/>
        <v>785776407</v>
      </c>
      <c r="AB141" s="13">
        <f t="shared" si="25"/>
        <v>3461570.074889868</v>
      </c>
      <c r="AC141" s="13">
        <f t="shared" si="26"/>
        <v>2829402.3480176213</v>
      </c>
      <c r="AD141" s="2">
        <f t="shared" si="29"/>
        <v>721134021</v>
      </c>
    </row>
    <row r="142" spans="1:30" x14ac:dyDescent="0.35">
      <c r="A142">
        <v>2023</v>
      </c>
      <c r="B142" t="s">
        <v>270</v>
      </c>
      <c r="C142" t="s">
        <v>271</v>
      </c>
      <c r="D142" t="s">
        <v>274</v>
      </c>
      <c r="E142" s="3" t="s">
        <v>33</v>
      </c>
      <c r="F142" s="2">
        <v>659</v>
      </c>
      <c r="G142" s="2" t="s">
        <v>38</v>
      </c>
      <c r="H142" s="5">
        <v>14.61</v>
      </c>
      <c r="I142" s="5">
        <v>67.78</v>
      </c>
      <c r="J142" s="8">
        <f t="shared" si="27"/>
        <v>0.17732734555164462</v>
      </c>
      <c r="K142" s="8">
        <f t="shared" si="28"/>
        <v>0.82267265444835536</v>
      </c>
      <c r="L142" s="5">
        <v>43.73</v>
      </c>
      <c r="M142" s="5">
        <v>126.12</v>
      </c>
      <c r="N142" s="5">
        <v>1</v>
      </c>
      <c r="O142" s="5">
        <v>1</v>
      </c>
      <c r="P142" s="5">
        <v>58.39</v>
      </c>
      <c r="Q142" s="5">
        <v>5</v>
      </c>
      <c r="R142" s="5">
        <v>17</v>
      </c>
      <c r="S142" s="5">
        <v>82.39</v>
      </c>
      <c r="T142" s="11">
        <f t="shared" si="24"/>
        <v>10.39596150812431</v>
      </c>
      <c r="U142" s="2">
        <v>-198426059</v>
      </c>
      <c r="V142" s="2">
        <v>1347454035</v>
      </c>
      <c r="W142" s="2">
        <v>540345513</v>
      </c>
      <c r="X142" s="2">
        <f t="shared" si="23"/>
        <v>274161017</v>
      </c>
      <c r="Y142" s="2">
        <v>233578092</v>
      </c>
      <c r="Z142" s="2">
        <v>32606404</v>
      </c>
      <c r="AA142" s="2">
        <f t="shared" si="30"/>
        <v>1887799548</v>
      </c>
      <c r="AB142" s="13">
        <f t="shared" si="25"/>
        <v>2864642.7132018209</v>
      </c>
      <c r="AC142" s="13">
        <f t="shared" si="26"/>
        <v>2460720.8679817906</v>
      </c>
      <c r="AD142" s="2">
        <f t="shared" si="29"/>
        <v>1689373489</v>
      </c>
    </row>
    <row r="143" spans="1:30" x14ac:dyDescent="0.35">
      <c r="A143">
        <v>2023</v>
      </c>
      <c r="B143" t="s">
        <v>270</v>
      </c>
      <c r="C143" t="s">
        <v>271</v>
      </c>
      <c r="D143" t="s">
        <v>275</v>
      </c>
      <c r="E143" s="3" t="s">
        <v>33</v>
      </c>
      <c r="F143" s="2">
        <v>569</v>
      </c>
      <c r="G143" s="2" t="s">
        <v>56</v>
      </c>
      <c r="H143" s="5">
        <v>8.24</v>
      </c>
      <c r="I143" s="5">
        <v>51.47</v>
      </c>
      <c r="J143" s="8">
        <f t="shared" si="27"/>
        <v>0.13800033495226929</v>
      </c>
      <c r="K143" s="8">
        <f t="shared" si="28"/>
        <v>0.86199966504773062</v>
      </c>
      <c r="L143" s="5">
        <v>32.67</v>
      </c>
      <c r="M143" s="5">
        <v>92.38</v>
      </c>
      <c r="N143" s="5">
        <v>1</v>
      </c>
      <c r="O143" s="5">
        <v>1</v>
      </c>
      <c r="P143" s="5">
        <v>47.61</v>
      </c>
      <c r="Q143" s="5">
        <v>4</v>
      </c>
      <c r="R143" s="5">
        <v>6.1</v>
      </c>
      <c r="S143" s="5">
        <v>59.71</v>
      </c>
      <c r="T143" s="11">
        <f t="shared" si="24"/>
        <v>11.024995155977523</v>
      </c>
      <c r="U143" s="2">
        <v>-74974828</v>
      </c>
      <c r="V143" s="2">
        <v>1076957797</v>
      </c>
      <c r="W143" s="2">
        <v>448199575</v>
      </c>
      <c r="X143" s="2">
        <f t="shared" si="23"/>
        <v>221554869</v>
      </c>
      <c r="Y143" s="2">
        <v>220915512</v>
      </c>
      <c r="Z143" s="2">
        <v>5729194</v>
      </c>
      <c r="AA143" s="2">
        <f t="shared" si="30"/>
        <v>1525157372</v>
      </c>
      <c r="AB143" s="13">
        <f t="shared" si="25"/>
        <v>2680417.1739894552</v>
      </c>
      <c r="AC143" s="13">
        <f t="shared" si="26"/>
        <v>2282096.073813708</v>
      </c>
      <c r="AD143" s="2">
        <f t="shared" si="29"/>
        <v>1450182544</v>
      </c>
    </row>
    <row r="144" spans="1:30" x14ac:dyDescent="0.35">
      <c r="A144">
        <v>2023</v>
      </c>
      <c r="B144" t="s">
        <v>276</v>
      </c>
      <c r="C144" t="s">
        <v>277</v>
      </c>
      <c r="D144" t="s">
        <v>278</v>
      </c>
      <c r="E144" s="3" t="s">
        <v>33</v>
      </c>
      <c r="F144" s="2">
        <v>246</v>
      </c>
      <c r="G144" s="2" t="s">
        <v>43</v>
      </c>
      <c r="H144" s="5">
        <v>10.35</v>
      </c>
      <c r="I144" s="5">
        <v>26.64</v>
      </c>
      <c r="J144" s="8">
        <f t="shared" si="27"/>
        <v>0.27980535279805352</v>
      </c>
      <c r="K144" s="8">
        <f t="shared" si="28"/>
        <v>0.72019464720194648</v>
      </c>
      <c r="L144" s="5">
        <v>20.239999999999998</v>
      </c>
      <c r="M144" s="5">
        <v>57.23</v>
      </c>
      <c r="N144" s="5">
        <v>1</v>
      </c>
      <c r="O144" s="5">
        <v>2</v>
      </c>
      <c r="P144" s="5">
        <v>32.74</v>
      </c>
      <c r="Q144" s="5">
        <v>1</v>
      </c>
      <c r="R144" s="5">
        <v>0.25</v>
      </c>
      <c r="S144" s="5">
        <v>36.99</v>
      </c>
      <c r="T144" s="11">
        <f t="shared" si="24"/>
        <v>7.2910491997628926</v>
      </c>
      <c r="U144" s="2">
        <v>-1086538</v>
      </c>
      <c r="V144" s="2">
        <v>527231797</v>
      </c>
      <c r="W144" s="2">
        <v>152843028</v>
      </c>
      <c r="X144" s="2">
        <f t="shared" si="23"/>
        <v>42296688</v>
      </c>
      <c r="Y144" s="2">
        <v>75249000</v>
      </c>
      <c r="Z144" s="2">
        <v>35297340</v>
      </c>
      <c r="AA144" s="2">
        <f t="shared" si="30"/>
        <v>680074825</v>
      </c>
      <c r="AB144" s="13">
        <f t="shared" si="25"/>
        <v>2764531.8089430896</v>
      </c>
      <c r="AC144" s="13">
        <f t="shared" si="26"/>
        <v>2315156.4430894307</v>
      </c>
      <c r="AD144" s="2">
        <f t="shared" si="29"/>
        <v>678988287</v>
      </c>
    </row>
    <row r="145" spans="1:30" x14ac:dyDescent="0.35">
      <c r="A145">
        <v>2023</v>
      </c>
      <c r="B145" t="s">
        <v>276</v>
      </c>
      <c r="C145" t="s">
        <v>277</v>
      </c>
      <c r="D145" t="s">
        <v>279</v>
      </c>
      <c r="E145" s="3" t="s">
        <v>33</v>
      </c>
      <c r="F145" s="2">
        <v>4</v>
      </c>
      <c r="G145" s="2" t="s">
        <v>170</v>
      </c>
      <c r="H145" s="5">
        <v>0.3</v>
      </c>
      <c r="I145" s="5">
        <v>0.6</v>
      </c>
      <c r="J145" s="8">
        <f t="shared" si="27"/>
        <v>0.33333333333333337</v>
      </c>
      <c r="K145" s="8">
        <f t="shared" si="28"/>
        <v>0.66666666666666674</v>
      </c>
      <c r="L145" s="5">
        <v>0.45</v>
      </c>
      <c r="M145" s="5">
        <v>1.35</v>
      </c>
      <c r="N145" s="5">
        <v>0.6</v>
      </c>
      <c r="O145" s="5">
        <v>0</v>
      </c>
      <c r="P145" s="5">
        <v>0.3</v>
      </c>
      <c r="Q145" s="5">
        <v>0</v>
      </c>
      <c r="R145" s="5">
        <v>0</v>
      </c>
      <c r="S145" s="5">
        <v>0.89999999999999991</v>
      </c>
      <c r="T145" s="11">
        <f t="shared" si="24"/>
        <v>13.333333333333336</v>
      </c>
      <c r="U145" s="2">
        <v>-184600</v>
      </c>
      <c r="V145" s="2">
        <v>24864641</v>
      </c>
      <c r="W145" s="2">
        <v>21754787</v>
      </c>
      <c r="X145" s="2">
        <f t="shared" si="23"/>
        <v>4401740</v>
      </c>
      <c r="Y145" s="2">
        <v>8508996</v>
      </c>
      <c r="Z145" s="2">
        <v>8844051</v>
      </c>
      <c r="AA145" s="2">
        <f t="shared" si="30"/>
        <v>46619428</v>
      </c>
      <c r="AB145" s="13">
        <f t="shared" si="25"/>
        <v>11654857</v>
      </c>
      <c r="AC145" s="13">
        <f t="shared" si="26"/>
        <v>7316595.25</v>
      </c>
      <c r="AD145" s="2">
        <f t="shared" si="29"/>
        <v>46434828</v>
      </c>
    </row>
    <row r="146" spans="1:30" x14ac:dyDescent="0.35">
      <c r="A146">
        <v>2023</v>
      </c>
      <c r="B146" t="s">
        <v>280</v>
      </c>
      <c r="C146" t="s">
        <v>281</v>
      </c>
      <c r="D146" t="s">
        <v>76</v>
      </c>
      <c r="E146" s="3" t="s">
        <v>33</v>
      </c>
      <c r="F146" s="2">
        <v>56</v>
      </c>
      <c r="G146" s="2" t="s">
        <v>117</v>
      </c>
      <c r="H146" s="5">
        <v>1.27</v>
      </c>
      <c r="I146" s="5">
        <v>8.4700000000000006</v>
      </c>
      <c r="J146" s="8">
        <f t="shared" si="27"/>
        <v>0.13039014373716631</v>
      </c>
      <c r="K146" s="8">
        <f t="shared" si="28"/>
        <v>0.86960985626283371</v>
      </c>
      <c r="L146" s="5">
        <v>6.52</v>
      </c>
      <c r="M146" s="5">
        <v>16.260000000000002</v>
      </c>
      <c r="N146" s="5">
        <v>1</v>
      </c>
      <c r="O146" s="5">
        <v>1</v>
      </c>
      <c r="P146" s="5">
        <v>7.74</v>
      </c>
      <c r="Q146" s="5">
        <v>0</v>
      </c>
      <c r="R146" s="5">
        <v>0</v>
      </c>
      <c r="S146" s="5">
        <v>9.74</v>
      </c>
      <c r="T146" s="11">
        <f t="shared" si="24"/>
        <v>7.2351421188630489</v>
      </c>
      <c r="U146" s="2">
        <v>-19730677</v>
      </c>
      <c r="V146" s="2">
        <v>181835288</v>
      </c>
      <c r="W146" s="2">
        <v>57183098</v>
      </c>
      <c r="X146" s="2">
        <f t="shared" si="23"/>
        <v>17875204</v>
      </c>
      <c r="Y146" s="2">
        <v>22354891</v>
      </c>
      <c r="Z146" s="2">
        <v>16953003</v>
      </c>
      <c r="AA146" s="2">
        <f t="shared" si="30"/>
        <v>239018386</v>
      </c>
      <c r="AB146" s="13">
        <f t="shared" si="25"/>
        <v>4268185.4642857146</v>
      </c>
      <c r="AC146" s="13">
        <f t="shared" si="26"/>
        <v>3566258.7857142859</v>
      </c>
      <c r="AD146" s="2">
        <f t="shared" si="29"/>
        <v>219287709</v>
      </c>
    </row>
    <row r="147" spans="1:30" x14ac:dyDescent="0.35">
      <c r="A147">
        <v>2023</v>
      </c>
      <c r="B147" t="s">
        <v>282</v>
      </c>
      <c r="C147" t="s">
        <v>283</v>
      </c>
      <c r="D147" t="s">
        <v>284</v>
      </c>
      <c r="E147" s="3" t="s">
        <v>33</v>
      </c>
      <c r="F147" s="2">
        <v>45</v>
      </c>
      <c r="G147" s="2" t="s">
        <v>173</v>
      </c>
      <c r="H147" s="5">
        <v>1.21</v>
      </c>
      <c r="I147" s="5">
        <v>4.12</v>
      </c>
      <c r="J147" s="8">
        <f t="shared" si="27"/>
        <v>0.22701688555347091</v>
      </c>
      <c r="K147" s="8">
        <f t="shared" si="28"/>
        <v>0.77298311444652912</v>
      </c>
      <c r="L147" s="5">
        <v>1.75</v>
      </c>
      <c r="M147" s="5">
        <v>7.08</v>
      </c>
      <c r="N147" s="5">
        <v>1</v>
      </c>
      <c r="O147" s="5">
        <v>0</v>
      </c>
      <c r="P147" s="5">
        <v>4.33</v>
      </c>
      <c r="Q147" s="5">
        <v>0</v>
      </c>
      <c r="R147" s="5">
        <v>0</v>
      </c>
      <c r="S147" s="5">
        <v>5.33</v>
      </c>
      <c r="T147" s="11">
        <f t="shared" si="24"/>
        <v>10.392609699769054</v>
      </c>
      <c r="U147" s="2">
        <v>-42045436</v>
      </c>
      <c r="V147" s="2">
        <v>126675713</v>
      </c>
      <c r="W147" s="2">
        <v>146866797</v>
      </c>
      <c r="X147" s="2">
        <f t="shared" si="23"/>
        <v>60983503</v>
      </c>
      <c r="Y147" s="2">
        <v>47520000</v>
      </c>
      <c r="Z147" s="2">
        <v>38363294</v>
      </c>
      <c r="AA147" s="2">
        <f t="shared" si="30"/>
        <v>273542510</v>
      </c>
      <c r="AB147" s="13">
        <f t="shared" si="25"/>
        <v>6078722.444444444</v>
      </c>
      <c r="AC147" s="13">
        <f t="shared" si="26"/>
        <v>4170204.8</v>
      </c>
      <c r="AD147" s="2">
        <f t="shared" si="29"/>
        <v>231497074</v>
      </c>
    </row>
    <row r="148" spans="1:30" x14ac:dyDescent="0.35">
      <c r="A148">
        <v>2023</v>
      </c>
      <c r="B148" t="str">
        <f>LEFT(C148,4)</f>
        <v>8613</v>
      </c>
      <c r="C148" t="s">
        <v>285</v>
      </c>
      <c r="D148" t="s">
        <v>286</v>
      </c>
      <c r="E148" s="3" t="s">
        <v>33</v>
      </c>
      <c r="F148" s="2">
        <v>215</v>
      </c>
      <c r="G148" s="2" t="s">
        <v>43</v>
      </c>
      <c r="H148" s="5">
        <v>2.23</v>
      </c>
      <c r="I148" s="5">
        <v>30.45</v>
      </c>
      <c r="J148" s="8">
        <f t="shared" si="27"/>
        <v>6.8237454100367204E-2</v>
      </c>
      <c r="K148" s="8">
        <f t="shared" si="28"/>
        <v>0.93176254589963281</v>
      </c>
      <c r="L148" s="5">
        <v>17.809999999999999</v>
      </c>
      <c r="M148" s="5">
        <v>50.49</v>
      </c>
      <c r="N148" s="5">
        <v>1</v>
      </c>
      <c r="O148" s="5">
        <v>1</v>
      </c>
      <c r="P148" s="5">
        <v>26.38</v>
      </c>
      <c r="Q148" s="5">
        <v>1</v>
      </c>
      <c r="R148" s="5">
        <v>3.3</v>
      </c>
      <c r="S148" s="5">
        <v>32.68</v>
      </c>
      <c r="T148" s="11">
        <f t="shared" si="24"/>
        <v>7.8524470416362311</v>
      </c>
      <c r="U148" s="2">
        <v>-34289466</v>
      </c>
      <c r="V148" s="2">
        <v>513274007</v>
      </c>
      <c r="W148" s="2">
        <v>243398191</v>
      </c>
      <c r="X148" s="2">
        <f t="shared" si="23"/>
        <v>85685337</v>
      </c>
      <c r="Y148" s="2">
        <v>92714220</v>
      </c>
      <c r="Z148" s="2">
        <v>64998634</v>
      </c>
      <c r="AA148" s="2">
        <f t="shared" si="30"/>
        <v>756672198</v>
      </c>
      <c r="AB148" s="13">
        <f t="shared" si="25"/>
        <v>3519405.5720930235</v>
      </c>
      <c r="AC148" s="13">
        <f t="shared" si="26"/>
        <v>2785857.4139534882</v>
      </c>
      <c r="AD148" s="2">
        <f t="shared" si="29"/>
        <v>722382732</v>
      </c>
    </row>
    <row r="149" spans="1:30" x14ac:dyDescent="0.35">
      <c r="A149">
        <v>2023</v>
      </c>
      <c r="B149" t="s">
        <v>287</v>
      </c>
      <c r="C149" t="s">
        <v>288</v>
      </c>
      <c r="D149" t="s">
        <v>289</v>
      </c>
      <c r="E149" s="3" t="s">
        <v>33</v>
      </c>
      <c r="F149" s="2">
        <v>149</v>
      </c>
      <c r="G149" s="2" t="s">
        <v>41</v>
      </c>
      <c r="H149" s="5">
        <v>0</v>
      </c>
      <c r="I149" s="5">
        <v>21.67</v>
      </c>
      <c r="J149" s="8">
        <f t="shared" si="27"/>
        <v>0</v>
      </c>
      <c r="K149" s="8">
        <f t="shared" si="28"/>
        <v>1</v>
      </c>
      <c r="L149" s="5">
        <v>15.97</v>
      </c>
      <c r="M149" s="5">
        <v>37.64</v>
      </c>
      <c r="N149" s="5">
        <v>1</v>
      </c>
      <c r="O149" s="5">
        <v>1</v>
      </c>
      <c r="P149" s="5">
        <v>16.62</v>
      </c>
      <c r="Q149" s="5">
        <v>1</v>
      </c>
      <c r="R149" s="5">
        <v>2.0499999999999998</v>
      </c>
      <c r="S149" s="5">
        <v>21.67</v>
      </c>
      <c r="T149" s="11">
        <f t="shared" si="24"/>
        <v>8.4562996594778657</v>
      </c>
      <c r="U149" s="2">
        <v>-30180729</v>
      </c>
      <c r="V149" s="2">
        <v>331651374</v>
      </c>
      <c r="W149" s="2">
        <v>151171882</v>
      </c>
      <c r="X149" s="2">
        <f t="shared" si="23"/>
        <v>62617977</v>
      </c>
      <c r="Y149" s="2">
        <v>74280676</v>
      </c>
      <c r="Z149" s="2">
        <v>14273229</v>
      </c>
      <c r="AA149" s="2">
        <f t="shared" si="30"/>
        <v>482823256</v>
      </c>
      <c r="AB149" s="13">
        <f t="shared" si="25"/>
        <v>3240424.5369127518</v>
      </c>
      <c r="AC149" s="13">
        <f t="shared" si="26"/>
        <v>2646103.0268456377</v>
      </c>
      <c r="AD149" s="2">
        <f>AA149+U149</f>
        <v>452642527</v>
      </c>
    </row>
    <row r="150" spans="1:30" x14ac:dyDescent="0.35">
      <c r="A150">
        <v>2023</v>
      </c>
      <c r="B150" t="s">
        <v>287</v>
      </c>
      <c r="C150" t="s">
        <v>288</v>
      </c>
      <c r="D150" t="s">
        <v>290</v>
      </c>
      <c r="E150" s="3" t="s">
        <v>33</v>
      </c>
      <c r="F150" s="2">
        <v>98</v>
      </c>
      <c r="G150" s="2" t="s">
        <v>117</v>
      </c>
      <c r="H150" s="5">
        <v>2</v>
      </c>
      <c r="I150" s="5">
        <v>10.56</v>
      </c>
      <c r="J150" s="8">
        <f t="shared" si="27"/>
        <v>0.15923566878980891</v>
      </c>
      <c r="K150" s="8">
        <f t="shared" si="28"/>
        <v>0.84076433121019112</v>
      </c>
      <c r="L150" s="5">
        <v>6.22</v>
      </c>
      <c r="M150" s="5">
        <v>18.78</v>
      </c>
      <c r="N150" s="5">
        <v>1</v>
      </c>
      <c r="O150" s="5">
        <v>0</v>
      </c>
      <c r="P150" s="5">
        <v>10.56</v>
      </c>
      <c r="Q150" s="5">
        <v>1</v>
      </c>
      <c r="R150" s="5">
        <v>0</v>
      </c>
      <c r="S150" s="5">
        <v>12.56</v>
      </c>
      <c r="T150" s="11">
        <f t="shared" si="24"/>
        <v>8.4775086505190309</v>
      </c>
      <c r="U150" s="2">
        <v>-23791996</v>
      </c>
      <c r="V150" s="2">
        <v>212427415</v>
      </c>
      <c r="W150" s="2">
        <v>147408455</v>
      </c>
      <c r="X150" s="2">
        <f t="shared" si="23"/>
        <v>57525640</v>
      </c>
      <c r="Y150" s="2">
        <v>48807576</v>
      </c>
      <c r="Z150" s="2">
        <v>41075239</v>
      </c>
      <c r="AA150" s="2">
        <f t="shared" si="30"/>
        <v>359835870</v>
      </c>
      <c r="AB150" s="13">
        <f>AA150/F150</f>
        <v>3671794.5918367347</v>
      </c>
      <c r="AC150" s="13">
        <f>(AA150-Y150-Z150)/F150</f>
        <v>2754623.0102040814</v>
      </c>
      <c r="AD150" s="2">
        <f t="shared" si="29"/>
        <v>336043874</v>
      </c>
    </row>
    <row r="151" spans="1:30" x14ac:dyDescent="0.35">
      <c r="A151">
        <v>2023</v>
      </c>
      <c r="B151" t="s">
        <v>291</v>
      </c>
      <c r="C151" t="s">
        <v>292</v>
      </c>
      <c r="D151" t="s">
        <v>293</v>
      </c>
      <c r="E151" s="3" t="s">
        <v>33</v>
      </c>
      <c r="F151" s="2">
        <v>95</v>
      </c>
      <c r="G151" s="2" t="s">
        <v>117</v>
      </c>
      <c r="H151" s="5">
        <v>2.02</v>
      </c>
      <c r="I151" s="5">
        <v>11.48</v>
      </c>
      <c r="J151" s="8">
        <f t="shared" si="27"/>
        <v>0.14962962962962964</v>
      </c>
      <c r="K151" s="8">
        <f t="shared" si="28"/>
        <v>0.85037037037037044</v>
      </c>
      <c r="L151" s="5">
        <v>5.83</v>
      </c>
      <c r="M151" s="5">
        <v>19.329999999999998</v>
      </c>
      <c r="N151" s="5">
        <v>1</v>
      </c>
      <c r="O151" s="5">
        <v>0.6</v>
      </c>
      <c r="P151" s="5">
        <v>10.9</v>
      </c>
      <c r="Q151" s="5">
        <v>1</v>
      </c>
      <c r="R151" s="5">
        <v>0</v>
      </c>
      <c r="S151" s="5">
        <v>13.5</v>
      </c>
      <c r="T151" s="11">
        <f t="shared" si="24"/>
        <v>7.9831932773109244</v>
      </c>
      <c r="U151" s="2">
        <v>-91178221</v>
      </c>
      <c r="V151" s="2">
        <v>234295397</v>
      </c>
      <c r="W151" s="2">
        <v>105805102</v>
      </c>
      <c r="X151" s="2">
        <f>W151-Y151-Z151</f>
        <v>56457770</v>
      </c>
      <c r="Y151" s="2">
        <v>27442235</v>
      </c>
      <c r="Z151" s="2">
        <v>21905097</v>
      </c>
      <c r="AA151" s="2">
        <f t="shared" si="30"/>
        <v>340100499</v>
      </c>
      <c r="AB151" s="13">
        <f t="shared" si="25"/>
        <v>3580005.2526315791</v>
      </c>
      <c r="AC151" s="13">
        <f t="shared" si="26"/>
        <v>3060559.652631579</v>
      </c>
      <c r="AD151" s="2">
        <f t="shared" si="29"/>
        <v>248922278</v>
      </c>
    </row>
    <row r="152" spans="1:30" x14ac:dyDescent="0.35">
      <c r="A152">
        <v>2023</v>
      </c>
      <c r="B152" t="s">
        <v>294</v>
      </c>
      <c r="C152" t="s">
        <v>295</v>
      </c>
      <c r="D152" t="s">
        <v>296</v>
      </c>
      <c r="E152" s="3" t="s">
        <v>33</v>
      </c>
      <c r="F152" s="2">
        <v>448</v>
      </c>
      <c r="G152" s="2" t="s">
        <v>36</v>
      </c>
      <c r="H152" s="5">
        <v>9.1999999999999993</v>
      </c>
      <c r="I152" s="5">
        <v>40.79</v>
      </c>
      <c r="J152" s="8">
        <f t="shared" si="27"/>
        <v>0.18403680736147229</v>
      </c>
      <c r="K152" s="8">
        <f t="shared" si="28"/>
        <v>0.81596319263852779</v>
      </c>
      <c r="L152" s="5">
        <v>14.35</v>
      </c>
      <c r="M152" s="5">
        <v>64.34</v>
      </c>
      <c r="N152" s="5">
        <v>1</v>
      </c>
      <c r="O152" s="5">
        <v>1</v>
      </c>
      <c r="P152" s="5">
        <v>40.68</v>
      </c>
      <c r="Q152" s="5">
        <v>3</v>
      </c>
      <c r="R152" s="5">
        <v>4.3099999999999996</v>
      </c>
      <c r="S152" s="5">
        <v>49.99</v>
      </c>
      <c r="T152" s="11">
        <f t="shared" si="24"/>
        <v>10.256410256410257</v>
      </c>
      <c r="U152" s="2">
        <v>-148685339</v>
      </c>
      <c r="V152" s="2">
        <v>684438721</v>
      </c>
      <c r="W152" s="2">
        <v>259310274</v>
      </c>
      <c r="X152" s="2">
        <f t="shared" si="23"/>
        <v>142165274</v>
      </c>
      <c r="Y152" s="2">
        <v>117145000</v>
      </c>
      <c r="Z152" s="2"/>
      <c r="AA152" s="2">
        <f t="shared" si="30"/>
        <v>943748995</v>
      </c>
      <c r="AB152" s="13">
        <f t="shared" si="25"/>
        <v>2106582.578125</v>
      </c>
      <c r="AC152" s="13">
        <f t="shared" si="26"/>
        <v>1845098.203125</v>
      </c>
      <c r="AD152" s="2">
        <f t="shared" si="29"/>
        <v>795063656</v>
      </c>
    </row>
    <row r="153" spans="1:30" x14ac:dyDescent="0.35">
      <c r="A153">
        <v>2023</v>
      </c>
      <c r="B153" t="s">
        <v>297</v>
      </c>
      <c r="C153" t="s">
        <v>298</v>
      </c>
      <c r="D153" t="s">
        <v>299</v>
      </c>
      <c r="E153" s="3" t="s">
        <v>33</v>
      </c>
      <c r="F153" s="2">
        <v>255</v>
      </c>
      <c r="G153" s="2" t="s">
        <v>43</v>
      </c>
      <c r="H153" s="5">
        <v>3</v>
      </c>
      <c r="I153" s="5">
        <v>34.39</v>
      </c>
      <c r="J153" s="8">
        <f t="shared" si="27"/>
        <v>8.0235357047338862E-2</v>
      </c>
      <c r="K153" s="8">
        <f t="shared" si="28"/>
        <v>0.91976464295266114</v>
      </c>
      <c r="L153" s="5">
        <v>17.32</v>
      </c>
      <c r="M153" s="5">
        <v>54.71</v>
      </c>
      <c r="N153" s="5">
        <v>2</v>
      </c>
      <c r="O153" s="5">
        <v>1</v>
      </c>
      <c r="P153" s="5">
        <v>27.89</v>
      </c>
      <c r="Q153" s="5">
        <v>2</v>
      </c>
      <c r="R153" s="5">
        <v>4.5</v>
      </c>
      <c r="S153" s="5">
        <v>37.39</v>
      </c>
      <c r="T153" s="11">
        <f t="shared" si="24"/>
        <v>8.5312813650050181</v>
      </c>
      <c r="U153" s="2">
        <v>-49238421</v>
      </c>
      <c r="V153" s="2">
        <v>572412583</v>
      </c>
      <c r="W153" s="2">
        <v>199265512</v>
      </c>
      <c r="X153" s="2">
        <f t="shared" si="23"/>
        <v>132357966</v>
      </c>
      <c r="Y153" s="2">
        <v>65784996</v>
      </c>
      <c r="Z153" s="2">
        <v>1122550</v>
      </c>
      <c r="AA153" s="2">
        <f t="shared" si="30"/>
        <v>771678095</v>
      </c>
      <c r="AB153" s="13">
        <f t="shared" si="25"/>
        <v>3026188.6078431373</v>
      </c>
      <c r="AC153" s="13">
        <f t="shared" si="26"/>
        <v>2763806.0745098041</v>
      </c>
      <c r="AD153" s="2">
        <f t="shared" si="29"/>
        <v>722439674</v>
      </c>
    </row>
    <row r="154" spans="1:30" x14ac:dyDescent="0.35">
      <c r="A154">
        <v>2023</v>
      </c>
      <c r="B154" t="s">
        <v>300</v>
      </c>
      <c r="C154" t="s">
        <v>301</v>
      </c>
      <c r="D154" t="s">
        <v>302</v>
      </c>
      <c r="E154" s="3" t="s">
        <v>33</v>
      </c>
      <c r="F154" s="2">
        <v>49</v>
      </c>
      <c r="G154" s="2" t="s">
        <v>173</v>
      </c>
      <c r="H154" s="5">
        <v>3</v>
      </c>
      <c r="I154" s="5">
        <v>8</v>
      </c>
      <c r="J154" s="8">
        <f t="shared" si="27"/>
        <v>0.27272727272727271</v>
      </c>
      <c r="K154" s="8">
        <f t="shared" si="28"/>
        <v>0.72727272727272729</v>
      </c>
      <c r="L154" s="5">
        <v>9.16</v>
      </c>
      <c r="M154" s="5">
        <v>20.16</v>
      </c>
      <c r="N154" s="5">
        <v>0.5</v>
      </c>
      <c r="O154" s="5">
        <v>0</v>
      </c>
      <c r="P154" s="5">
        <v>9.5</v>
      </c>
      <c r="Q154" s="5">
        <v>1</v>
      </c>
      <c r="R154" s="5">
        <v>0</v>
      </c>
      <c r="S154" s="5">
        <v>11</v>
      </c>
      <c r="T154" s="11">
        <f t="shared" si="24"/>
        <v>4.666666666666667</v>
      </c>
      <c r="U154" s="2">
        <v>-4614509</v>
      </c>
      <c r="V154" s="2">
        <v>186158106</v>
      </c>
      <c r="W154" s="2">
        <v>150793056</v>
      </c>
      <c r="X154" s="2">
        <f t="shared" si="23"/>
        <v>78314771</v>
      </c>
      <c r="Y154" s="2">
        <v>46871747</v>
      </c>
      <c r="Z154" s="2">
        <v>25606538</v>
      </c>
      <c r="AA154" s="2">
        <f t="shared" si="30"/>
        <v>336951162</v>
      </c>
      <c r="AB154" s="13">
        <f t="shared" si="25"/>
        <v>6876554.3265306121</v>
      </c>
      <c r="AC154" s="13">
        <f t="shared" si="26"/>
        <v>5397405.6530612241</v>
      </c>
      <c r="AD154" s="2">
        <f t="shared" si="29"/>
        <v>332336653</v>
      </c>
    </row>
    <row r="155" spans="1:30" x14ac:dyDescent="0.35">
      <c r="A155">
        <v>2023</v>
      </c>
      <c r="B155" t="s">
        <v>303</v>
      </c>
      <c r="C155" t="s">
        <v>304</v>
      </c>
      <c r="D155" t="s">
        <v>305</v>
      </c>
      <c r="E155" s="3" t="s">
        <v>40</v>
      </c>
      <c r="F155" s="2">
        <v>39</v>
      </c>
      <c r="G155" s="2" t="s">
        <v>173</v>
      </c>
      <c r="H155" s="5">
        <v>2.4700000000000002</v>
      </c>
      <c r="I155" s="5">
        <v>5.1100000000000003</v>
      </c>
      <c r="J155" s="8">
        <f t="shared" si="27"/>
        <v>0.32585751978891825</v>
      </c>
      <c r="K155" s="8">
        <f t="shared" si="28"/>
        <v>0.67414248021108181</v>
      </c>
      <c r="L155" s="5">
        <v>4.82</v>
      </c>
      <c r="M155" s="5">
        <v>12.4</v>
      </c>
      <c r="N155" s="5">
        <v>1</v>
      </c>
      <c r="O155" s="5">
        <v>0</v>
      </c>
      <c r="P155" s="5">
        <v>4.74</v>
      </c>
      <c r="Q155" s="5">
        <v>1.01</v>
      </c>
      <c r="R155" s="5">
        <v>0.83</v>
      </c>
      <c r="S155" s="5">
        <v>7.58</v>
      </c>
      <c r="T155" s="11">
        <f t="shared" si="24"/>
        <v>6.7826086956521738</v>
      </c>
      <c r="U155" s="2">
        <v>-6499415</v>
      </c>
      <c r="V155" s="2">
        <v>127184427</v>
      </c>
      <c r="W155" s="2">
        <v>161118143</v>
      </c>
      <c r="X155" s="2">
        <f t="shared" si="23"/>
        <v>100047146</v>
      </c>
      <c r="Y155" s="2">
        <v>11034180</v>
      </c>
      <c r="Z155" s="2">
        <v>50036817</v>
      </c>
      <c r="AA155" s="2">
        <f t="shared" si="30"/>
        <v>288302570</v>
      </c>
      <c r="AB155" s="13">
        <f t="shared" si="25"/>
        <v>7392373.58974359</v>
      </c>
      <c r="AC155" s="13">
        <f t="shared" si="26"/>
        <v>5826450.58974359</v>
      </c>
      <c r="AD155" s="2">
        <f t="shared" si="29"/>
        <v>281803155</v>
      </c>
    </row>
    <row r="156" spans="1:30" x14ac:dyDescent="0.35">
      <c r="A156">
        <v>2023</v>
      </c>
      <c r="B156" t="s">
        <v>306</v>
      </c>
      <c r="C156" t="s">
        <v>307</v>
      </c>
      <c r="D156" t="s">
        <v>308</v>
      </c>
      <c r="E156" s="3" t="s">
        <v>33</v>
      </c>
      <c r="F156" s="2">
        <v>54</v>
      </c>
      <c r="G156" s="2" t="s">
        <v>117</v>
      </c>
      <c r="H156" s="5">
        <v>4.96</v>
      </c>
      <c r="I156" s="5">
        <v>10.15</v>
      </c>
      <c r="J156" s="8">
        <f t="shared" si="27"/>
        <v>0.32825943084050296</v>
      </c>
      <c r="K156" s="8">
        <f t="shared" si="28"/>
        <v>0.67174056915949709</v>
      </c>
      <c r="L156" s="5">
        <v>0</v>
      </c>
      <c r="M156" s="5">
        <v>15.11</v>
      </c>
      <c r="N156" s="5">
        <v>0.9</v>
      </c>
      <c r="O156" s="5">
        <v>1</v>
      </c>
      <c r="P156" s="5">
        <v>10.210000000000001</v>
      </c>
      <c r="Q156" s="5">
        <v>0</v>
      </c>
      <c r="R156" s="5">
        <v>3</v>
      </c>
      <c r="S156" s="5">
        <v>15.110000000000001</v>
      </c>
      <c r="T156" s="11">
        <f t="shared" si="24"/>
        <v>5.2889324191968656</v>
      </c>
      <c r="U156" s="2">
        <v>-9198517</v>
      </c>
      <c r="V156" s="2">
        <v>164775136</v>
      </c>
      <c r="W156" s="2">
        <v>115063540</v>
      </c>
      <c r="X156" s="2">
        <f t="shared" si="23"/>
        <v>74787336</v>
      </c>
      <c r="Y156" s="2">
        <v>22165198</v>
      </c>
      <c r="Z156" s="2">
        <v>18111006</v>
      </c>
      <c r="AA156" s="2">
        <f t="shared" si="30"/>
        <v>279838676</v>
      </c>
      <c r="AB156" s="13">
        <f t="shared" si="25"/>
        <v>5182197.7037037034</v>
      </c>
      <c r="AC156" s="13">
        <f t="shared" si="26"/>
        <v>4436342.0740740737</v>
      </c>
      <c r="AD156" s="2">
        <f t="shared" si="29"/>
        <v>270640159</v>
      </c>
    </row>
    <row r="157" spans="1:30" x14ac:dyDescent="0.35">
      <c r="A157">
        <v>2023</v>
      </c>
      <c r="B157" t="s">
        <v>306</v>
      </c>
      <c r="C157" t="s">
        <v>307</v>
      </c>
      <c r="D157" t="s">
        <v>309</v>
      </c>
      <c r="E157" s="3" t="s">
        <v>33</v>
      </c>
      <c r="F157" s="2">
        <v>102</v>
      </c>
      <c r="G157" s="2" t="s">
        <v>41</v>
      </c>
      <c r="H157" s="5">
        <v>2.5</v>
      </c>
      <c r="I157" s="5">
        <v>14.78</v>
      </c>
      <c r="J157" s="8">
        <f t="shared" si="27"/>
        <v>0.14467592592592593</v>
      </c>
      <c r="K157" s="8">
        <f t="shared" si="28"/>
        <v>0.85532407407407396</v>
      </c>
      <c r="L157" s="5">
        <v>5.3</v>
      </c>
      <c r="M157" s="5">
        <v>22.58</v>
      </c>
      <c r="N157" s="5">
        <v>1</v>
      </c>
      <c r="O157" s="5">
        <v>0</v>
      </c>
      <c r="P157" s="5">
        <v>14.28</v>
      </c>
      <c r="Q157" s="5">
        <v>1</v>
      </c>
      <c r="R157" s="5">
        <v>1</v>
      </c>
      <c r="S157" s="5">
        <v>17.28</v>
      </c>
      <c r="T157" s="11">
        <f t="shared" si="24"/>
        <v>6.6753926701570672</v>
      </c>
      <c r="U157" s="2">
        <v>-14546801</v>
      </c>
      <c r="V157" s="2">
        <v>239064021</v>
      </c>
      <c r="W157" s="2">
        <v>182410660</v>
      </c>
      <c r="X157" s="2">
        <f t="shared" si="23"/>
        <v>106084564</v>
      </c>
      <c r="Y157" s="2">
        <v>41284113</v>
      </c>
      <c r="Z157" s="2">
        <v>35041983</v>
      </c>
      <c r="AA157" s="2">
        <f t="shared" si="30"/>
        <v>421474681</v>
      </c>
      <c r="AB157" s="13">
        <f t="shared" si="25"/>
        <v>4132104.7156862747</v>
      </c>
      <c r="AC157" s="13">
        <f t="shared" si="26"/>
        <v>3383809.6568627451</v>
      </c>
      <c r="AD157" s="2">
        <f t="shared" si="29"/>
        <v>406927880</v>
      </c>
    </row>
    <row r="158" spans="1:30" x14ac:dyDescent="0.35">
      <c r="A158">
        <v>2023</v>
      </c>
      <c r="B158" t="s">
        <v>310</v>
      </c>
      <c r="C158" t="s">
        <v>311</v>
      </c>
      <c r="D158" t="s">
        <v>312</v>
      </c>
      <c r="E158" s="3" t="s">
        <v>33</v>
      </c>
      <c r="F158" s="2">
        <v>106</v>
      </c>
      <c r="G158" s="2" t="s">
        <v>41</v>
      </c>
      <c r="H158" s="5">
        <v>2.6</v>
      </c>
      <c r="I158" s="5">
        <v>14.7</v>
      </c>
      <c r="J158" s="8">
        <f t="shared" si="27"/>
        <v>0.15028901734104047</v>
      </c>
      <c r="K158" s="8">
        <f t="shared" si="28"/>
        <v>0.8497109826589595</v>
      </c>
      <c r="L158" s="5">
        <v>9.15</v>
      </c>
      <c r="M158" s="5">
        <v>26.45</v>
      </c>
      <c r="N158" s="5">
        <v>1</v>
      </c>
      <c r="O158" s="5">
        <v>0</v>
      </c>
      <c r="P158" s="5">
        <v>14.3</v>
      </c>
      <c r="Q158" s="5">
        <v>2</v>
      </c>
      <c r="R158" s="5">
        <v>0</v>
      </c>
      <c r="S158" s="5">
        <v>17.3</v>
      </c>
      <c r="T158" s="11">
        <f t="shared" si="24"/>
        <v>6.5030674846625764</v>
      </c>
      <c r="U158" s="2">
        <v>-44613792</v>
      </c>
      <c r="V158" s="2">
        <v>272393418</v>
      </c>
      <c r="W158" s="2">
        <v>139879554</v>
      </c>
      <c r="X158" s="2">
        <f t="shared" si="23"/>
        <v>44423977</v>
      </c>
      <c r="Y158" s="2">
        <v>49134588</v>
      </c>
      <c r="Z158" s="2">
        <v>46320989</v>
      </c>
      <c r="AA158" s="2">
        <f t="shared" si="30"/>
        <v>412272972</v>
      </c>
      <c r="AB158" s="13">
        <f t="shared" si="25"/>
        <v>3889367.6603773586</v>
      </c>
      <c r="AC158" s="13">
        <f t="shared" si="26"/>
        <v>2988843.3490566039</v>
      </c>
      <c r="AD158" s="2">
        <f t="shared" si="29"/>
        <v>367659180</v>
      </c>
    </row>
    <row r="159" spans="1:30" x14ac:dyDescent="0.35">
      <c r="J159" s="8"/>
      <c r="K159" s="8"/>
      <c r="T159" s="11"/>
      <c r="AB159" s="13"/>
      <c r="AC159" s="13"/>
      <c r="AD159" s="2"/>
    </row>
    <row r="160" spans="1:30" x14ac:dyDescent="0.35">
      <c r="F160" s="9">
        <f>SUBTOTAL(9,F2:F158)</f>
        <v>45575</v>
      </c>
      <c r="G160" s="9"/>
      <c r="H160" s="9">
        <f t="shared" ref="H160:AA160" si="31">SUBTOTAL(9,H2:H158)</f>
        <v>867.59000000000037</v>
      </c>
      <c r="I160" s="9">
        <f t="shared" si="31"/>
        <v>4339.55</v>
      </c>
      <c r="J160" s="10">
        <f t="shared" ref="J160" si="32">H160/(H160+I160)</f>
        <v>0.16661545493303431</v>
      </c>
      <c r="K160" s="10">
        <f t="shared" ref="K160" si="33">I160/(H160+I160)</f>
        <v>0.83338454506696569</v>
      </c>
      <c r="L160" s="9">
        <f t="shared" si="31"/>
        <v>2591.3499999999985</v>
      </c>
      <c r="M160" s="9">
        <f t="shared" si="31"/>
        <v>7798.4900000000025</v>
      </c>
      <c r="N160" s="9">
        <f t="shared" si="31"/>
        <v>153.5</v>
      </c>
      <c r="O160" s="9">
        <f t="shared" si="31"/>
        <v>119.89999999999998</v>
      </c>
      <c r="P160" s="9">
        <f t="shared" si="31"/>
        <v>4125.8299999999972</v>
      </c>
      <c r="Q160" s="9">
        <f t="shared" si="31"/>
        <v>369.92000000000019</v>
      </c>
      <c r="R160" s="9">
        <f t="shared" si="31"/>
        <v>437.99000000000007</v>
      </c>
      <c r="S160" s="9">
        <f t="shared" si="31"/>
        <v>5207.1400000000003</v>
      </c>
      <c r="T160" s="12">
        <f>F160/(S160-N160-O160-R160)</f>
        <v>10.137351943502194</v>
      </c>
      <c r="U160" s="9">
        <f t="shared" si="31"/>
        <v>-5716190118.5429401</v>
      </c>
      <c r="V160" s="9">
        <f t="shared" si="31"/>
        <v>83923096898.877441</v>
      </c>
      <c r="W160" s="9">
        <f t="shared" si="31"/>
        <v>36884573384</v>
      </c>
      <c r="X160" s="9">
        <f t="shared" si="31"/>
        <v>14551709861</v>
      </c>
      <c r="Y160" s="9">
        <f t="shared" si="31"/>
        <v>20947055900</v>
      </c>
      <c r="Z160" s="9">
        <f t="shared" si="31"/>
        <v>1385807623</v>
      </c>
      <c r="AA160" s="9">
        <f t="shared" si="31"/>
        <v>120807670282.87744</v>
      </c>
      <c r="AB160" s="14">
        <f>AA160/F160</f>
        <v>2650744.2738974756</v>
      </c>
      <c r="AC160" s="14">
        <f>(AA160-Y160-Z160)/F160</f>
        <v>2160719.8411382874</v>
      </c>
      <c r="AD160" s="9">
        <f t="shared" si="29"/>
        <v>115091480164.3345</v>
      </c>
    </row>
  </sheetData>
  <autoFilter ref="A1:AD158" xr:uid="{BF7CF11E-7ACA-479E-8BB6-61B731896458}"/>
  <pageMargins left="0.7" right="0.7" top="0.75" bottom="0.75" header="0.3" footer="0.3"/>
  <ignoredErrors>
    <ignoredError sqref="T16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Grunnur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Jóhannes Á. Jóhannesson</dc:creator>
  <cp:keywords/>
  <dc:description/>
  <cp:lastModifiedBy>Jóhannes Á. Jóhannesson</cp:lastModifiedBy>
  <cp:revision/>
  <dcterms:created xsi:type="dcterms:W3CDTF">2024-09-25T09:01:11Z</dcterms:created>
  <dcterms:modified xsi:type="dcterms:W3CDTF">2025-02-04T14:35:37Z</dcterms:modified>
  <cp:category/>
  <cp:contentStatus/>
</cp:coreProperties>
</file>