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band-my.sharepoint.com/personal/johannes_samband_is/Documents/Vinnugögn/Leikskólar/2025/"/>
    </mc:Choice>
  </mc:AlternateContent>
  <xr:revisionPtr revIDLastSave="528" documentId="8_{F8EC5D91-9A93-4646-B6D1-47D06D4584E4}" xr6:coauthVersionLast="47" xr6:coauthVersionMax="47" xr10:uidLastSave="{F7607202-6B2A-47BD-8633-E4BE91934DB6}"/>
  <bookViews>
    <workbookView xWindow="-23148" yWindow="-108" windowWidth="23256" windowHeight="13176" xr2:uid="{A1407258-55CB-4187-9ADE-55C32C062C8E}"/>
  </bookViews>
  <sheets>
    <sheet name="Grunnur" sheetId="1" r:id="rId1"/>
  </sheets>
  <definedNames>
    <definedName name="_xlnm._FilterDatabase" localSheetId="0" hidden="1">Grunnur!$A$1:$Y$208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  <c r="AH3" i="1"/>
  <c r="AI3" i="1"/>
  <c r="AG4" i="1"/>
  <c r="AH4" i="1"/>
  <c r="AI4" i="1"/>
  <c r="AG5" i="1"/>
  <c r="AH5" i="1"/>
  <c r="AI5" i="1"/>
  <c r="AG6" i="1"/>
  <c r="AH6" i="1"/>
  <c r="AI6" i="1"/>
  <c r="AG7" i="1"/>
  <c r="AH7" i="1"/>
  <c r="AI7" i="1"/>
  <c r="AG8" i="1"/>
  <c r="AH8" i="1"/>
  <c r="AI8" i="1"/>
  <c r="AG9" i="1"/>
  <c r="AH9" i="1"/>
  <c r="AI9" i="1"/>
  <c r="AG10" i="1"/>
  <c r="AH10" i="1"/>
  <c r="AI10" i="1"/>
  <c r="AG11" i="1"/>
  <c r="AH11" i="1"/>
  <c r="AI11" i="1"/>
  <c r="AG12" i="1"/>
  <c r="AH12" i="1"/>
  <c r="AI12" i="1"/>
  <c r="AG13" i="1"/>
  <c r="AH13" i="1"/>
  <c r="AI13" i="1"/>
  <c r="AG14" i="1"/>
  <c r="AH14" i="1"/>
  <c r="AI14" i="1"/>
  <c r="AG15" i="1"/>
  <c r="AH15" i="1"/>
  <c r="AI15" i="1"/>
  <c r="AG16" i="1"/>
  <c r="AH16" i="1"/>
  <c r="AI16" i="1"/>
  <c r="AG17" i="1"/>
  <c r="AH17" i="1"/>
  <c r="AI17" i="1"/>
  <c r="AG18" i="1"/>
  <c r="AH18" i="1"/>
  <c r="AI18" i="1"/>
  <c r="AG19" i="1"/>
  <c r="AH19" i="1"/>
  <c r="AI19" i="1"/>
  <c r="AG20" i="1"/>
  <c r="AH20" i="1"/>
  <c r="AI20" i="1"/>
  <c r="AG21" i="1"/>
  <c r="AH21" i="1"/>
  <c r="AI21" i="1"/>
  <c r="AG22" i="1"/>
  <c r="AH22" i="1"/>
  <c r="AI22" i="1"/>
  <c r="AG23" i="1"/>
  <c r="AH23" i="1"/>
  <c r="AI23" i="1"/>
  <c r="AG24" i="1"/>
  <c r="AH24" i="1"/>
  <c r="AI24" i="1"/>
  <c r="AG25" i="1"/>
  <c r="AH25" i="1"/>
  <c r="AI25" i="1"/>
  <c r="AG26" i="1"/>
  <c r="AH26" i="1"/>
  <c r="AI26" i="1"/>
  <c r="AG27" i="1"/>
  <c r="AH27" i="1"/>
  <c r="AI27" i="1"/>
  <c r="AG28" i="1"/>
  <c r="AH28" i="1"/>
  <c r="AI28" i="1"/>
  <c r="AG29" i="1"/>
  <c r="AH29" i="1"/>
  <c r="AI29" i="1"/>
  <c r="AG30" i="1"/>
  <c r="AH30" i="1"/>
  <c r="AI30" i="1"/>
  <c r="AG31" i="1"/>
  <c r="AH31" i="1"/>
  <c r="AI31" i="1"/>
  <c r="AG32" i="1"/>
  <c r="AH32" i="1"/>
  <c r="AI32" i="1"/>
  <c r="AG33" i="1"/>
  <c r="AH33" i="1"/>
  <c r="AI33" i="1"/>
  <c r="AG34" i="1"/>
  <c r="AH34" i="1"/>
  <c r="AI34" i="1"/>
  <c r="AG35" i="1"/>
  <c r="AH35" i="1"/>
  <c r="AI35" i="1"/>
  <c r="AG36" i="1"/>
  <c r="AH36" i="1"/>
  <c r="AI36" i="1"/>
  <c r="AG37" i="1"/>
  <c r="AH37" i="1"/>
  <c r="AI37" i="1"/>
  <c r="AG38" i="1"/>
  <c r="AH38" i="1"/>
  <c r="AI38" i="1"/>
  <c r="AG39" i="1"/>
  <c r="AH39" i="1"/>
  <c r="AI39" i="1"/>
  <c r="AG40" i="1"/>
  <c r="AH40" i="1"/>
  <c r="AI40" i="1"/>
  <c r="AG41" i="1"/>
  <c r="AH41" i="1"/>
  <c r="AI41" i="1"/>
  <c r="AG42" i="1"/>
  <c r="AH42" i="1"/>
  <c r="AI42" i="1"/>
  <c r="AG43" i="1"/>
  <c r="AH43" i="1"/>
  <c r="AI43" i="1"/>
  <c r="AG44" i="1"/>
  <c r="AH44" i="1"/>
  <c r="AI44" i="1"/>
  <c r="AG45" i="1"/>
  <c r="AH45" i="1"/>
  <c r="AI45" i="1"/>
  <c r="AG46" i="1"/>
  <c r="AH46" i="1"/>
  <c r="AI46" i="1"/>
  <c r="AG47" i="1"/>
  <c r="AH47" i="1"/>
  <c r="AI47" i="1"/>
  <c r="AG48" i="1"/>
  <c r="AH48" i="1"/>
  <c r="AI48" i="1"/>
  <c r="AG49" i="1"/>
  <c r="AH49" i="1"/>
  <c r="AI49" i="1"/>
  <c r="AG50" i="1"/>
  <c r="AH50" i="1"/>
  <c r="AI50" i="1"/>
  <c r="AG51" i="1"/>
  <c r="AH51" i="1"/>
  <c r="AI51" i="1"/>
  <c r="AG52" i="1"/>
  <c r="AH52" i="1"/>
  <c r="AI52" i="1"/>
  <c r="AG53" i="1"/>
  <c r="AH53" i="1"/>
  <c r="AI53" i="1"/>
  <c r="AG54" i="1"/>
  <c r="AH54" i="1"/>
  <c r="AI54" i="1"/>
  <c r="AG55" i="1"/>
  <c r="AH55" i="1"/>
  <c r="AI55" i="1"/>
  <c r="AG56" i="1"/>
  <c r="AH56" i="1"/>
  <c r="AI56" i="1"/>
  <c r="AG57" i="1"/>
  <c r="AH57" i="1"/>
  <c r="AI57" i="1"/>
  <c r="AG58" i="1"/>
  <c r="AH58" i="1"/>
  <c r="AI58" i="1"/>
  <c r="AG59" i="1"/>
  <c r="AH59" i="1"/>
  <c r="AI59" i="1"/>
  <c r="AG60" i="1"/>
  <c r="AH60" i="1"/>
  <c r="AI60" i="1"/>
  <c r="AG61" i="1"/>
  <c r="AH61" i="1"/>
  <c r="AI61" i="1"/>
  <c r="AG62" i="1"/>
  <c r="AH62" i="1"/>
  <c r="AI62" i="1"/>
  <c r="AG63" i="1"/>
  <c r="AH63" i="1"/>
  <c r="AI63" i="1"/>
  <c r="AG64" i="1"/>
  <c r="AH64" i="1"/>
  <c r="AI64" i="1"/>
  <c r="AG65" i="1"/>
  <c r="AH65" i="1"/>
  <c r="AI65" i="1"/>
  <c r="AG66" i="1"/>
  <c r="AH66" i="1"/>
  <c r="AI66" i="1"/>
  <c r="AG67" i="1"/>
  <c r="AH67" i="1"/>
  <c r="AI67" i="1"/>
  <c r="AG68" i="1"/>
  <c r="AH68" i="1"/>
  <c r="AI68" i="1"/>
  <c r="AG69" i="1"/>
  <c r="AH69" i="1"/>
  <c r="AI69" i="1"/>
  <c r="AG70" i="1"/>
  <c r="AH70" i="1"/>
  <c r="AI70" i="1"/>
  <c r="AG71" i="1"/>
  <c r="AH71" i="1"/>
  <c r="AI71" i="1"/>
  <c r="AG72" i="1"/>
  <c r="AH72" i="1"/>
  <c r="AI72" i="1"/>
  <c r="AG73" i="1"/>
  <c r="AH73" i="1"/>
  <c r="AI73" i="1"/>
  <c r="AG74" i="1"/>
  <c r="AH74" i="1"/>
  <c r="AI74" i="1"/>
  <c r="AG75" i="1"/>
  <c r="AH75" i="1"/>
  <c r="AI75" i="1"/>
  <c r="AG76" i="1"/>
  <c r="AH76" i="1"/>
  <c r="AI76" i="1"/>
  <c r="AG77" i="1"/>
  <c r="AH77" i="1"/>
  <c r="AI77" i="1"/>
  <c r="AG78" i="1"/>
  <c r="AH78" i="1"/>
  <c r="AI78" i="1"/>
  <c r="AG79" i="1"/>
  <c r="AH79" i="1"/>
  <c r="AI79" i="1"/>
  <c r="AG80" i="1"/>
  <c r="AH80" i="1"/>
  <c r="AI80" i="1"/>
  <c r="AG81" i="1"/>
  <c r="AH81" i="1"/>
  <c r="AI81" i="1"/>
  <c r="AG82" i="1"/>
  <c r="AH82" i="1"/>
  <c r="AI82" i="1"/>
  <c r="AG83" i="1"/>
  <c r="AH83" i="1"/>
  <c r="AI83" i="1"/>
  <c r="AG84" i="1"/>
  <c r="AH84" i="1"/>
  <c r="AI84" i="1"/>
  <c r="AG85" i="1"/>
  <c r="AH85" i="1"/>
  <c r="AI85" i="1"/>
  <c r="AG86" i="1"/>
  <c r="AH86" i="1"/>
  <c r="AI86" i="1"/>
  <c r="AG87" i="1"/>
  <c r="AH87" i="1"/>
  <c r="AI87" i="1"/>
  <c r="AG88" i="1"/>
  <c r="AH88" i="1"/>
  <c r="AI88" i="1"/>
  <c r="AG89" i="1"/>
  <c r="AH89" i="1"/>
  <c r="AI89" i="1"/>
  <c r="AG90" i="1"/>
  <c r="AH90" i="1"/>
  <c r="AI90" i="1"/>
  <c r="AG91" i="1"/>
  <c r="AH91" i="1"/>
  <c r="AI91" i="1"/>
  <c r="AG92" i="1"/>
  <c r="AH92" i="1"/>
  <c r="AI92" i="1"/>
  <c r="AG93" i="1"/>
  <c r="AH93" i="1"/>
  <c r="AI93" i="1"/>
  <c r="AG94" i="1"/>
  <c r="AH94" i="1"/>
  <c r="AI94" i="1"/>
  <c r="AG95" i="1"/>
  <c r="AH95" i="1"/>
  <c r="AI95" i="1"/>
  <c r="AG96" i="1"/>
  <c r="AH96" i="1"/>
  <c r="AI96" i="1"/>
  <c r="AG97" i="1"/>
  <c r="AH97" i="1"/>
  <c r="AI97" i="1"/>
  <c r="AG98" i="1"/>
  <c r="AH98" i="1"/>
  <c r="AI98" i="1"/>
  <c r="AG99" i="1"/>
  <c r="AH99" i="1"/>
  <c r="AI99" i="1"/>
  <c r="AG100" i="1"/>
  <c r="AH100" i="1"/>
  <c r="AI100" i="1"/>
  <c r="AG101" i="1"/>
  <c r="AH101" i="1"/>
  <c r="AI101" i="1"/>
  <c r="AG102" i="1"/>
  <c r="AH102" i="1"/>
  <c r="AI102" i="1"/>
  <c r="AG103" i="1"/>
  <c r="AH103" i="1"/>
  <c r="AI103" i="1"/>
  <c r="AG104" i="1"/>
  <c r="AH104" i="1"/>
  <c r="AI104" i="1"/>
  <c r="AG105" i="1"/>
  <c r="AH105" i="1"/>
  <c r="AI105" i="1"/>
  <c r="AG106" i="1"/>
  <c r="AH106" i="1"/>
  <c r="AI106" i="1"/>
  <c r="AG107" i="1"/>
  <c r="AH107" i="1"/>
  <c r="AI107" i="1"/>
  <c r="AG108" i="1"/>
  <c r="AH108" i="1"/>
  <c r="AI108" i="1"/>
  <c r="AG109" i="1"/>
  <c r="AH109" i="1"/>
  <c r="AI109" i="1"/>
  <c r="AG110" i="1"/>
  <c r="AH110" i="1"/>
  <c r="AI110" i="1"/>
  <c r="AG111" i="1"/>
  <c r="AH111" i="1"/>
  <c r="AI111" i="1"/>
  <c r="AG112" i="1"/>
  <c r="AH112" i="1"/>
  <c r="AI112" i="1"/>
  <c r="AG113" i="1"/>
  <c r="AH113" i="1"/>
  <c r="AI113" i="1"/>
  <c r="AG114" i="1"/>
  <c r="AH114" i="1"/>
  <c r="AI114" i="1"/>
  <c r="AG115" i="1"/>
  <c r="AH115" i="1"/>
  <c r="AI115" i="1"/>
  <c r="AG116" i="1"/>
  <c r="AH116" i="1"/>
  <c r="AI116" i="1"/>
  <c r="AG117" i="1"/>
  <c r="AH117" i="1"/>
  <c r="AI117" i="1"/>
  <c r="AG118" i="1"/>
  <c r="AH118" i="1"/>
  <c r="AI118" i="1"/>
  <c r="AG119" i="1"/>
  <c r="AH119" i="1"/>
  <c r="AI119" i="1"/>
  <c r="AG120" i="1"/>
  <c r="AH120" i="1"/>
  <c r="AI120" i="1"/>
  <c r="AG121" i="1"/>
  <c r="AH121" i="1"/>
  <c r="AI121" i="1"/>
  <c r="AG122" i="1"/>
  <c r="AH122" i="1"/>
  <c r="AI122" i="1"/>
  <c r="AG123" i="1"/>
  <c r="AH123" i="1"/>
  <c r="AI123" i="1"/>
  <c r="AG124" i="1"/>
  <c r="AH124" i="1"/>
  <c r="AI124" i="1"/>
  <c r="AG125" i="1"/>
  <c r="AH125" i="1"/>
  <c r="AI125" i="1"/>
  <c r="AG126" i="1"/>
  <c r="AH126" i="1"/>
  <c r="AI126" i="1"/>
  <c r="AG127" i="1"/>
  <c r="AH127" i="1"/>
  <c r="AI127" i="1"/>
  <c r="AG128" i="1"/>
  <c r="AH128" i="1"/>
  <c r="AI128" i="1"/>
  <c r="AG129" i="1"/>
  <c r="AH129" i="1"/>
  <c r="AI129" i="1"/>
  <c r="AG130" i="1"/>
  <c r="AH130" i="1"/>
  <c r="AI130" i="1"/>
  <c r="AG131" i="1"/>
  <c r="AH131" i="1"/>
  <c r="AI131" i="1"/>
  <c r="AG132" i="1"/>
  <c r="AH132" i="1"/>
  <c r="AI132" i="1"/>
  <c r="AG133" i="1"/>
  <c r="AH133" i="1"/>
  <c r="AI133" i="1"/>
  <c r="AG134" i="1"/>
  <c r="AH134" i="1"/>
  <c r="AI134" i="1"/>
  <c r="AG135" i="1"/>
  <c r="AH135" i="1"/>
  <c r="AI135" i="1"/>
  <c r="AG136" i="1"/>
  <c r="AH136" i="1"/>
  <c r="AI136" i="1"/>
  <c r="AG137" i="1"/>
  <c r="AH137" i="1"/>
  <c r="AI137" i="1"/>
  <c r="AG138" i="1"/>
  <c r="AH138" i="1"/>
  <c r="AI138" i="1"/>
  <c r="AG139" i="1"/>
  <c r="AH139" i="1"/>
  <c r="AI139" i="1"/>
  <c r="AG140" i="1"/>
  <c r="AH140" i="1"/>
  <c r="AI140" i="1"/>
  <c r="AG141" i="1"/>
  <c r="AH141" i="1"/>
  <c r="AI141" i="1"/>
  <c r="AG142" i="1"/>
  <c r="AH142" i="1"/>
  <c r="AI142" i="1"/>
  <c r="AG143" i="1"/>
  <c r="AH143" i="1"/>
  <c r="AI143" i="1"/>
  <c r="AG144" i="1"/>
  <c r="AH144" i="1"/>
  <c r="AI144" i="1"/>
  <c r="AG145" i="1"/>
  <c r="AH145" i="1"/>
  <c r="AI145" i="1"/>
  <c r="AG146" i="1"/>
  <c r="AH146" i="1"/>
  <c r="AI146" i="1"/>
  <c r="AG147" i="1"/>
  <c r="AH147" i="1"/>
  <c r="AI147" i="1"/>
  <c r="AG148" i="1"/>
  <c r="AH148" i="1"/>
  <c r="AI148" i="1"/>
  <c r="AG149" i="1"/>
  <c r="AH149" i="1"/>
  <c r="AI149" i="1"/>
  <c r="AG150" i="1"/>
  <c r="AH150" i="1"/>
  <c r="AI150" i="1"/>
  <c r="AG151" i="1"/>
  <c r="AH151" i="1"/>
  <c r="AI151" i="1"/>
  <c r="AG152" i="1"/>
  <c r="AH152" i="1"/>
  <c r="AI152" i="1"/>
  <c r="AG153" i="1"/>
  <c r="AH153" i="1"/>
  <c r="AI153" i="1"/>
  <c r="AG154" i="1"/>
  <c r="AH154" i="1"/>
  <c r="AI154" i="1"/>
  <c r="AG155" i="1"/>
  <c r="AH155" i="1"/>
  <c r="AI155" i="1"/>
  <c r="AG156" i="1"/>
  <c r="AH156" i="1"/>
  <c r="AI156" i="1"/>
  <c r="AG157" i="1"/>
  <c r="AH157" i="1"/>
  <c r="AI157" i="1"/>
  <c r="AG158" i="1"/>
  <c r="AH158" i="1"/>
  <c r="AI158" i="1"/>
  <c r="AG159" i="1"/>
  <c r="AH159" i="1"/>
  <c r="AI159" i="1"/>
  <c r="AG160" i="1"/>
  <c r="AH160" i="1"/>
  <c r="AI160" i="1"/>
  <c r="AG161" i="1"/>
  <c r="AH161" i="1"/>
  <c r="AI161" i="1"/>
  <c r="AG162" i="1"/>
  <c r="AH162" i="1"/>
  <c r="AI162" i="1"/>
  <c r="AG163" i="1"/>
  <c r="AH163" i="1"/>
  <c r="AI163" i="1"/>
  <c r="AG164" i="1"/>
  <c r="AH164" i="1"/>
  <c r="AI164" i="1"/>
  <c r="AG165" i="1"/>
  <c r="AH165" i="1"/>
  <c r="AI165" i="1"/>
  <c r="AG166" i="1"/>
  <c r="AH166" i="1"/>
  <c r="AI166" i="1"/>
  <c r="AG167" i="1"/>
  <c r="AH167" i="1"/>
  <c r="AI167" i="1"/>
  <c r="AG168" i="1"/>
  <c r="AH168" i="1"/>
  <c r="AI168" i="1"/>
  <c r="AG169" i="1"/>
  <c r="AH169" i="1"/>
  <c r="AI169" i="1"/>
  <c r="AG170" i="1"/>
  <c r="AH170" i="1"/>
  <c r="AI170" i="1"/>
  <c r="AG171" i="1"/>
  <c r="AH171" i="1"/>
  <c r="AI171" i="1"/>
  <c r="AG172" i="1"/>
  <c r="AH172" i="1"/>
  <c r="AI172" i="1"/>
  <c r="AG173" i="1"/>
  <c r="AH173" i="1"/>
  <c r="AI173" i="1"/>
  <c r="AG174" i="1"/>
  <c r="AH174" i="1"/>
  <c r="AI174" i="1"/>
  <c r="AG175" i="1"/>
  <c r="AH175" i="1"/>
  <c r="AI175" i="1"/>
  <c r="AG176" i="1"/>
  <c r="AH176" i="1"/>
  <c r="AI176" i="1"/>
  <c r="AG177" i="1"/>
  <c r="AH177" i="1"/>
  <c r="AI177" i="1"/>
  <c r="AG178" i="1"/>
  <c r="AH178" i="1"/>
  <c r="AI178" i="1"/>
  <c r="AG179" i="1"/>
  <c r="AH179" i="1"/>
  <c r="AI179" i="1"/>
  <c r="AG180" i="1"/>
  <c r="AH180" i="1"/>
  <c r="AI180" i="1"/>
  <c r="AG181" i="1"/>
  <c r="AH181" i="1"/>
  <c r="AI181" i="1"/>
  <c r="AG182" i="1"/>
  <c r="AH182" i="1"/>
  <c r="AI182" i="1"/>
  <c r="AG183" i="1"/>
  <c r="AH183" i="1"/>
  <c r="AI183" i="1"/>
  <c r="AG184" i="1"/>
  <c r="AH184" i="1"/>
  <c r="AI184" i="1"/>
  <c r="AG185" i="1"/>
  <c r="AH185" i="1"/>
  <c r="AI185" i="1"/>
  <c r="AG186" i="1"/>
  <c r="AH186" i="1"/>
  <c r="AI186" i="1"/>
  <c r="AG187" i="1"/>
  <c r="AH187" i="1"/>
  <c r="AI187" i="1"/>
  <c r="AG188" i="1"/>
  <c r="AH188" i="1"/>
  <c r="AI188" i="1"/>
  <c r="AG189" i="1"/>
  <c r="AH189" i="1"/>
  <c r="AI189" i="1"/>
  <c r="AG190" i="1"/>
  <c r="AH190" i="1"/>
  <c r="AI190" i="1"/>
  <c r="AG191" i="1"/>
  <c r="AH191" i="1"/>
  <c r="AI191" i="1"/>
  <c r="AG192" i="1"/>
  <c r="AH192" i="1"/>
  <c r="AI192" i="1"/>
  <c r="AG193" i="1"/>
  <c r="AH193" i="1"/>
  <c r="AI193" i="1"/>
  <c r="AG194" i="1"/>
  <c r="AH194" i="1"/>
  <c r="AI194" i="1"/>
  <c r="AG195" i="1"/>
  <c r="AH195" i="1"/>
  <c r="AI195" i="1"/>
  <c r="AG196" i="1"/>
  <c r="AH196" i="1"/>
  <c r="AI196" i="1"/>
  <c r="AG197" i="1"/>
  <c r="AH197" i="1"/>
  <c r="AI197" i="1"/>
  <c r="AG198" i="1"/>
  <c r="AH198" i="1"/>
  <c r="AI198" i="1"/>
  <c r="AG199" i="1"/>
  <c r="AH199" i="1"/>
  <c r="AI199" i="1"/>
  <c r="AG200" i="1"/>
  <c r="AH200" i="1"/>
  <c r="AI200" i="1"/>
  <c r="AG201" i="1"/>
  <c r="AH201" i="1"/>
  <c r="AI201" i="1"/>
  <c r="AG202" i="1"/>
  <c r="AH202" i="1"/>
  <c r="AI202" i="1"/>
  <c r="AG203" i="1"/>
  <c r="AH203" i="1"/>
  <c r="AI203" i="1"/>
  <c r="AG204" i="1"/>
  <c r="AH204" i="1"/>
  <c r="AI204" i="1"/>
  <c r="AG205" i="1"/>
  <c r="AH205" i="1"/>
  <c r="AI205" i="1"/>
  <c r="AG206" i="1"/>
  <c r="AH206" i="1"/>
  <c r="AI206" i="1"/>
  <c r="AG207" i="1"/>
  <c r="AH207" i="1"/>
  <c r="AI207" i="1"/>
  <c r="AG208" i="1"/>
  <c r="AH208" i="1"/>
  <c r="AI208" i="1"/>
  <c r="AG210" i="1"/>
  <c r="AH210" i="1"/>
  <c r="AI210" i="1"/>
  <c r="AI2" i="1"/>
  <c r="AH2" i="1"/>
  <c r="AG2" i="1"/>
  <c r="AF210" i="1"/>
  <c r="AF207" i="1"/>
  <c r="AF208" i="1"/>
  <c r="AF3" i="1"/>
  <c r="AF4" i="1"/>
  <c r="AF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" i="1"/>
  <c r="AA3" i="1"/>
  <c r="AA4" i="1"/>
  <c r="AA5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10" i="1"/>
  <c r="AA2" i="1"/>
  <c r="AB210" i="1"/>
  <c r="AC210" i="1"/>
  <c r="AD210" i="1"/>
  <c r="AE210" i="1"/>
  <c r="Z210" i="1"/>
  <c r="V100" i="1" l="1"/>
  <c r="Y100" i="1" s="1"/>
  <c r="T100" i="1"/>
  <c r="P100" i="1"/>
  <c r="O100" i="1"/>
  <c r="N100" i="1"/>
  <c r="W100" i="1" l="1"/>
  <c r="X100" i="1"/>
  <c r="R210" i="1"/>
  <c r="S210" i="1"/>
  <c r="U210" i="1"/>
  <c r="Q210" i="1"/>
  <c r="G210" i="1"/>
  <c r="H210" i="1"/>
  <c r="I210" i="1"/>
  <c r="J210" i="1"/>
  <c r="K210" i="1"/>
  <c r="L210" i="1"/>
  <c r="M210" i="1"/>
  <c r="V3" i="1" l="1"/>
  <c r="X3" i="1" s="1"/>
  <c r="V4" i="1"/>
  <c r="V6" i="1"/>
  <c r="X6" i="1" s="1"/>
  <c r="V9" i="1"/>
  <c r="X9" i="1" s="1"/>
  <c r="V11" i="1"/>
  <c r="X11" i="1" s="1"/>
  <c r="V12" i="1"/>
  <c r="X12" i="1" s="1"/>
  <c r="V14" i="1"/>
  <c r="Y14" i="1" s="1"/>
  <c r="V16" i="1"/>
  <c r="X16" i="1" s="1"/>
  <c r="V17" i="1"/>
  <c r="X17" i="1" s="1"/>
  <c r="V18" i="1"/>
  <c r="V21" i="1"/>
  <c r="X21" i="1" s="1"/>
  <c r="V22" i="1"/>
  <c r="X22" i="1" s="1"/>
  <c r="V23" i="1"/>
  <c r="X23" i="1" s="1"/>
  <c r="V24" i="1"/>
  <c r="X24" i="1" s="1"/>
  <c r="V26" i="1"/>
  <c r="Y26" i="1" s="1"/>
  <c r="V28" i="1"/>
  <c r="X28" i="1" s="1"/>
  <c r="V30" i="1"/>
  <c r="X30" i="1" s="1"/>
  <c r="V31" i="1"/>
  <c r="V32" i="1"/>
  <c r="X32" i="1" s="1"/>
  <c r="V33" i="1"/>
  <c r="X33" i="1" s="1"/>
  <c r="V34" i="1"/>
  <c r="X34" i="1" s="1"/>
  <c r="V7" i="1"/>
  <c r="X7" i="1" s="1"/>
  <c r="V35" i="1"/>
  <c r="Y35" i="1" s="1"/>
  <c r="V36" i="1"/>
  <c r="X36" i="1" s="1"/>
  <c r="V5" i="1"/>
  <c r="X5" i="1" s="1"/>
  <c r="V37" i="1"/>
  <c r="V39" i="1"/>
  <c r="V63" i="1"/>
  <c r="X63" i="1" s="1"/>
  <c r="V41" i="1"/>
  <c r="X41" i="1" s="1"/>
  <c r="V42" i="1"/>
  <c r="X42" i="1" s="1"/>
  <c r="V44" i="1"/>
  <c r="Y44" i="1" s="1"/>
  <c r="V46" i="1"/>
  <c r="X46" i="1" s="1"/>
  <c r="V47" i="1"/>
  <c r="X47" i="1" s="1"/>
  <c r="V50" i="1"/>
  <c r="V51" i="1"/>
  <c r="X51" i="1" s="1"/>
  <c r="V52" i="1"/>
  <c r="X52" i="1" s="1"/>
  <c r="V53" i="1"/>
  <c r="X53" i="1" s="1"/>
  <c r="V54" i="1"/>
  <c r="X54" i="1" s="1"/>
  <c r="V55" i="1"/>
  <c r="Y55" i="1" s="1"/>
  <c r="V56" i="1"/>
  <c r="X56" i="1" s="1"/>
  <c r="V59" i="1"/>
  <c r="X59" i="1" s="1"/>
  <c r="V61" i="1"/>
  <c r="V64" i="1"/>
  <c r="X64" i="1" s="1"/>
  <c r="V65" i="1"/>
  <c r="X65" i="1" s="1"/>
  <c r="V45" i="1"/>
  <c r="X45" i="1" s="1"/>
  <c r="V15" i="1"/>
  <c r="X15" i="1" s="1"/>
  <c r="V20" i="1"/>
  <c r="Y20" i="1" s="1"/>
  <c r="V49" i="1"/>
  <c r="X49" i="1" s="1"/>
  <c r="V62" i="1"/>
  <c r="X62" i="1" s="1"/>
  <c r="V48" i="1"/>
  <c r="V13" i="1"/>
  <c r="X13" i="1" s="1"/>
  <c r="V29" i="1"/>
  <c r="X29" i="1" s="1"/>
  <c r="V60" i="1"/>
  <c r="X60" i="1" s="1"/>
  <c r="V8" i="1"/>
  <c r="X8" i="1" s="1"/>
  <c r="V10" i="1"/>
  <c r="Y10" i="1" s="1"/>
  <c r="V19" i="1"/>
  <c r="X19" i="1" s="1"/>
  <c r="V25" i="1"/>
  <c r="X25" i="1" s="1"/>
  <c r="V38" i="1"/>
  <c r="V40" i="1"/>
  <c r="X40" i="1" s="1"/>
  <c r="V43" i="1"/>
  <c r="X43" i="1" s="1"/>
  <c r="V57" i="1"/>
  <c r="X57" i="1" s="1"/>
  <c r="V58" i="1"/>
  <c r="X58" i="1" s="1"/>
  <c r="V27" i="1"/>
  <c r="Y27" i="1" s="1"/>
  <c r="V66" i="1"/>
  <c r="X66" i="1" s="1"/>
  <c r="V68" i="1"/>
  <c r="X68" i="1" s="1"/>
  <c r="V69" i="1"/>
  <c r="V71" i="1"/>
  <c r="X71" i="1" s="1"/>
  <c r="V72" i="1"/>
  <c r="X72" i="1" s="1"/>
  <c r="V73" i="1"/>
  <c r="X73" i="1" s="1"/>
  <c r="V74" i="1"/>
  <c r="X74" i="1" s="1"/>
  <c r="V75" i="1"/>
  <c r="Y75" i="1" s="1"/>
  <c r="V76" i="1"/>
  <c r="X76" i="1" s="1"/>
  <c r="V77" i="1"/>
  <c r="X77" i="1" s="1"/>
  <c r="V78" i="1"/>
  <c r="V80" i="1"/>
  <c r="X80" i="1" s="1"/>
  <c r="V81" i="1"/>
  <c r="X81" i="1" s="1"/>
  <c r="V82" i="1"/>
  <c r="X82" i="1" s="1"/>
  <c r="V79" i="1"/>
  <c r="X79" i="1" s="1"/>
  <c r="V84" i="1"/>
  <c r="Y84" i="1" s="1"/>
  <c r="V83" i="1"/>
  <c r="X83" i="1" s="1"/>
  <c r="V70" i="1"/>
  <c r="X70" i="1" s="1"/>
  <c r="V67" i="1"/>
  <c r="V85" i="1"/>
  <c r="X85" i="1" s="1"/>
  <c r="V87" i="1"/>
  <c r="X87" i="1" s="1"/>
  <c r="V89" i="1"/>
  <c r="X89" i="1" s="1"/>
  <c r="V90" i="1"/>
  <c r="X90" i="1" s="1"/>
  <c r="V92" i="1"/>
  <c r="Y92" i="1" s="1"/>
  <c r="V94" i="1"/>
  <c r="X94" i="1" s="1"/>
  <c r="V86" i="1"/>
  <c r="X86" i="1" s="1"/>
  <c r="V95" i="1"/>
  <c r="V93" i="1"/>
  <c r="V96" i="1"/>
  <c r="X96" i="1" s="1"/>
  <c r="V97" i="1"/>
  <c r="X97" i="1" s="1"/>
  <c r="V98" i="1"/>
  <c r="X98" i="1" s="1"/>
  <c r="V101" i="1"/>
  <c r="Y101" i="1" s="1"/>
  <c r="V102" i="1"/>
  <c r="X102" i="1" s="1"/>
  <c r="V104" i="1"/>
  <c r="X104" i="1" s="1"/>
  <c r="V105" i="1"/>
  <c r="V106" i="1"/>
  <c r="X106" i="1" s="1"/>
  <c r="V110" i="1"/>
  <c r="X110" i="1" s="1"/>
  <c r="V111" i="1"/>
  <c r="X111" i="1" s="1"/>
  <c r="V112" i="1"/>
  <c r="X112" i="1" s="1"/>
  <c r="V109" i="1"/>
  <c r="Y109" i="1" s="1"/>
  <c r="V103" i="1"/>
  <c r="X103" i="1" s="1"/>
  <c r="V108" i="1"/>
  <c r="X108" i="1" s="1"/>
  <c r="V99" i="1"/>
  <c r="V107" i="1"/>
  <c r="X107" i="1" s="1"/>
  <c r="V91" i="1"/>
  <c r="X91" i="1" s="1"/>
  <c r="V88" i="1"/>
  <c r="X88" i="1" s="1"/>
  <c r="V114" i="1"/>
  <c r="X114" i="1" s="1"/>
  <c r="V115" i="1"/>
  <c r="Y115" i="1" s="1"/>
  <c r="V116" i="1"/>
  <c r="X116" i="1" s="1"/>
  <c r="V120" i="1"/>
  <c r="X120" i="1" s="1"/>
  <c r="V118" i="1"/>
  <c r="V119" i="1"/>
  <c r="X119" i="1" s="1"/>
  <c r="V117" i="1"/>
  <c r="X117" i="1" s="1"/>
  <c r="V113" i="1"/>
  <c r="X113" i="1" s="1"/>
  <c r="V121" i="1"/>
  <c r="X121" i="1" s="1"/>
  <c r="V122" i="1"/>
  <c r="Y122" i="1" s="1"/>
  <c r="V123" i="1"/>
  <c r="X123" i="1" s="1"/>
  <c r="V124" i="1"/>
  <c r="X124" i="1" s="1"/>
  <c r="V125" i="1"/>
  <c r="V126" i="1"/>
  <c r="X126" i="1" s="1"/>
  <c r="V127" i="1"/>
  <c r="X127" i="1" s="1"/>
  <c r="V129" i="1"/>
  <c r="X129" i="1" s="1"/>
  <c r="V130" i="1"/>
  <c r="X130" i="1" s="1"/>
  <c r="V131" i="1"/>
  <c r="Y131" i="1" s="1"/>
  <c r="V128" i="1"/>
  <c r="X128" i="1" s="1"/>
  <c r="V132" i="1"/>
  <c r="X132" i="1" s="1"/>
  <c r="V133" i="1"/>
  <c r="V134" i="1"/>
  <c r="X134" i="1" s="1"/>
  <c r="V135" i="1"/>
  <c r="X135" i="1" s="1"/>
  <c r="V136" i="1"/>
  <c r="X136" i="1" s="1"/>
  <c r="V137" i="1"/>
  <c r="X137" i="1" s="1"/>
  <c r="V139" i="1"/>
  <c r="Y139" i="1" s="1"/>
  <c r="V138" i="1"/>
  <c r="X138" i="1" s="1"/>
  <c r="V140" i="1"/>
  <c r="X140" i="1" s="1"/>
  <c r="V141" i="1"/>
  <c r="V142" i="1"/>
  <c r="X142" i="1" s="1"/>
  <c r="V143" i="1"/>
  <c r="X143" i="1" s="1"/>
  <c r="V144" i="1"/>
  <c r="X144" i="1" s="1"/>
  <c r="V145" i="1"/>
  <c r="X145" i="1" s="1"/>
  <c r="V146" i="1"/>
  <c r="Y146" i="1" s="1"/>
  <c r="V147" i="1"/>
  <c r="X147" i="1" s="1"/>
  <c r="V148" i="1"/>
  <c r="X148" i="1" s="1"/>
  <c r="V149" i="1"/>
  <c r="V150" i="1"/>
  <c r="X150" i="1" s="1"/>
  <c r="V151" i="1"/>
  <c r="X151" i="1" s="1"/>
  <c r="V155" i="1"/>
  <c r="X155" i="1" s="1"/>
  <c r="V156" i="1"/>
  <c r="X156" i="1" s="1"/>
  <c r="V154" i="1"/>
  <c r="Y154" i="1" s="1"/>
  <c r="V152" i="1"/>
  <c r="X152" i="1" s="1"/>
  <c r="V153" i="1"/>
  <c r="X153" i="1" s="1"/>
  <c r="V158" i="1"/>
  <c r="V159" i="1"/>
  <c r="V161" i="1"/>
  <c r="X161" i="1" s="1"/>
  <c r="V163" i="1"/>
  <c r="X163" i="1" s="1"/>
  <c r="V165" i="1"/>
  <c r="X165" i="1" s="1"/>
  <c r="V157" i="1"/>
  <c r="Y157" i="1" s="1"/>
  <c r="V162" i="1"/>
  <c r="X162" i="1" s="1"/>
  <c r="V160" i="1"/>
  <c r="X160" i="1" s="1"/>
  <c r="V166" i="1"/>
  <c r="V167" i="1"/>
  <c r="X167" i="1" s="1"/>
  <c r="V168" i="1"/>
  <c r="X168" i="1" s="1"/>
  <c r="V169" i="1"/>
  <c r="X169" i="1" s="1"/>
  <c r="V164" i="1"/>
  <c r="X164" i="1" s="1"/>
  <c r="V170" i="1"/>
  <c r="Y170" i="1" s="1"/>
  <c r="V171" i="1"/>
  <c r="X171" i="1" s="1"/>
  <c r="V172" i="1"/>
  <c r="X172" i="1" s="1"/>
  <c r="V173" i="1"/>
  <c r="V175" i="1"/>
  <c r="X175" i="1" s="1"/>
  <c r="V176" i="1"/>
  <c r="X176" i="1" s="1"/>
  <c r="V174" i="1"/>
  <c r="X174" i="1" s="1"/>
  <c r="V177" i="1"/>
  <c r="X177" i="1" s="1"/>
  <c r="V185" i="1"/>
  <c r="Y185" i="1" s="1"/>
  <c r="V179" i="1"/>
  <c r="X179" i="1" s="1"/>
  <c r="V182" i="1"/>
  <c r="X182" i="1" s="1"/>
  <c r="V180" i="1"/>
  <c r="V178" i="1"/>
  <c r="X178" i="1" s="1"/>
  <c r="V187" i="1"/>
  <c r="X187" i="1" s="1"/>
  <c r="V184" i="1"/>
  <c r="X184" i="1" s="1"/>
  <c r="V183" i="1"/>
  <c r="X183" i="1" s="1"/>
  <c r="V181" i="1"/>
  <c r="Y181" i="1" s="1"/>
  <c r="V186" i="1"/>
  <c r="X186" i="1" s="1"/>
  <c r="V196" i="1"/>
  <c r="X196" i="1" s="1"/>
  <c r="V189" i="1"/>
  <c r="V188" i="1"/>
  <c r="X188" i="1" s="1"/>
  <c r="V190" i="1"/>
  <c r="X190" i="1" s="1"/>
  <c r="V191" i="1"/>
  <c r="X191" i="1" s="1"/>
  <c r="V193" i="1"/>
  <c r="X193" i="1" s="1"/>
  <c r="V194" i="1"/>
  <c r="Y194" i="1" s="1"/>
  <c r="V195" i="1"/>
  <c r="X195" i="1" s="1"/>
  <c r="V192" i="1"/>
  <c r="X192" i="1" s="1"/>
  <c r="V197" i="1"/>
  <c r="V198" i="1"/>
  <c r="X198" i="1" s="1"/>
  <c r="V199" i="1"/>
  <c r="X199" i="1" s="1"/>
  <c r="V200" i="1"/>
  <c r="X200" i="1" s="1"/>
  <c r="V208" i="1"/>
  <c r="X208" i="1" s="1"/>
  <c r="V201" i="1"/>
  <c r="Y201" i="1" s="1"/>
  <c r="V202" i="1"/>
  <c r="X202" i="1" s="1"/>
  <c r="V203" i="1"/>
  <c r="X203" i="1" s="1"/>
  <c r="V204" i="1"/>
  <c r="V205" i="1"/>
  <c r="X205" i="1" s="1"/>
  <c r="V206" i="1"/>
  <c r="X206" i="1" s="1"/>
  <c r="V207" i="1"/>
  <c r="X207" i="1" s="1"/>
  <c r="V2" i="1"/>
  <c r="T3" i="1"/>
  <c r="T4" i="1"/>
  <c r="T6" i="1"/>
  <c r="T9" i="1"/>
  <c r="T11" i="1"/>
  <c r="T12" i="1"/>
  <c r="T14" i="1"/>
  <c r="T16" i="1"/>
  <c r="T17" i="1"/>
  <c r="T18" i="1"/>
  <c r="T21" i="1"/>
  <c r="T22" i="1"/>
  <c r="T23" i="1"/>
  <c r="T24" i="1"/>
  <c r="T26" i="1"/>
  <c r="T28" i="1"/>
  <c r="T30" i="1"/>
  <c r="T31" i="1"/>
  <c r="T32" i="1"/>
  <c r="T33" i="1"/>
  <c r="T34" i="1"/>
  <c r="T7" i="1"/>
  <c r="T35" i="1"/>
  <c r="T36" i="1"/>
  <c r="T5" i="1"/>
  <c r="T37" i="1"/>
  <c r="T39" i="1"/>
  <c r="T63" i="1"/>
  <c r="T41" i="1"/>
  <c r="T42" i="1"/>
  <c r="T44" i="1"/>
  <c r="T46" i="1"/>
  <c r="T47" i="1"/>
  <c r="T50" i="1"/>
  <c r="T51" i="1"/>
  <c r="T52" i="1"/>
  <c r="T53" i="1"/>
  <c r="T54" i="1"/>
  <c r="T55" i="1"/>
  <c r="T56" i="1"/>
  <c r="T59" i="1"/>
  <c r="T61" i="1"/>
  <c r="T64" i="1"/>
  <c r="T65" i="1"/>
  <c r="T45" i="1"/>
  <c r="T15" i="1"/>
  <c r="T20" i="1"/>
  <c r="T49" i="1"/>
  <c r="T62" i="1"/>
  <c r="T48" i="1"/>
  <c r="T13" i="1"/>
  <c r="T29" i="1"/>
  <c r="T60" i="1"/>
  <c r="T8" i="1"/>
  <c r="T10" i="1"/>
  <c r="T19" i="1"/>
  <c r="T25" i="1"/>
  <c r="T38" i="1"/>
  <c r="T40" i="1"/>
  <c r="T43" i="1"/>
  <c r="T57" i="1"/>
  <c r="T58" i="1"/>
  <c r="T27" i="1"/>
  <c r="T66" i="1"/>
  <c r="T68" i="1"/>
  <c r="T69" i="1"/>
  <c r="T71" i="1"/>
  <c r="T72" i="1"/>
  <c r="T73" i="1"/>
  <c r="T74" i="1"/>
  <c r="T75" i="1"/>
  <c r="T76" i="1"/>
  <c r="T77" i="1"/>
  <c r="T78" i="1"/>
  <c r="T80" i="1"/>
  <c r="T81" i="1"/>
  <c r="T82" i="1"/>
  <c r="T79" i="1"/>
  <c r="T84" i="1"/>
  <c r="T83" i="1"/>
  <c r="T70" i="1"/>
  <c r="T67" i="1"/>
  <c r="T85" i="1"/>
  <c r="T87" i="1"/>
  <c r="T89" i="1"/>
  <c r="T90" i="1"/>
  <c r="T92" i="1"/>
  <c r="T94" i="1"/>
  <c r="T86" i="1"/>
  <c r="T95" i="1"/>
  <c r="T93" i="1"/>
  <c r="T96" i="1"/>
  <c r="T97" i="1"/>
  <c r="T98" i="1"/>
  <c r="T101" i="1"/>
  <c r="T102" i="1"/>
  <c r="T104" i="1"/>
  <c r="T105" i="1"/>
  <c r="T106" i="1"/>
  <c r="T110" i="1"/>
  <c r="T111" i="1"/>
  <c r="T112" i="1"/>
  <c r="T109" i="1"/>
  <c r="T103" i="1"/>
  <c r="T108" i="1"/>
  <c r="T99" i="1"/>
  <c r="T107" i="1"/>
  <c r="T91" i="1"/>
  <c r="T88" i="1"/>
  <c r="T114" i="1"/>
  <c r="T115" i="1"/>
  <c r="T116" i="1"/>
  <c r="T120" i="1"/>
  <c r="T118" i="1"/>
  <c r="T119" i="1"/>
  <c r="T117" i="1"/>
  <c r="T113" i="1"/>
  <c r="T121" i="1"/>
  <c r="T122" i="1"/>
  <c r="T123" i="1"/>
  <c r="T124" i="1"/>
  <c r="T125" i="1"/>
  <c r="T126" i="1"/>
  <c r="T127" i="1"/>
  <c r="T129" i="1"/>
  <c r="T130" i="1"/>
  <c r="T131" i="1"/>
  <c r="T128" i="1"/>
  <c r="T132" i="1"/>
  <c r="T133" i="1"/>
  <c r="T134" i="1"/>
  <c r="T135" i="1"/>
  <c r="T136" i="1"/>
  <c r="T137" i="1"/>
  <c r="T139" i="1"/>
  <c r="T138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5" i="1"/>
  <c r="T156" i="1"/>
  <c r="T154" i="1"/>
  <c r="T152" i="1"/>
  <c r="T153" i="1"/>
  <c r="T158" i="1"/>
  <c r="T159" i="1"/>
  <c r="T161" i="1"/>
  <c r="T163" i="1"/>
  <c r="T165" i="1"/>
  <c r="T157" i="1"/>
  <c r="T162" i="1"/>
  <c r="T160" i="1"/>
  <c r="T166" i="1"/>
  <c r="T167" i="1"/>
  <c r="T168" i="1"/>
  <c r="T169" i="1"/>
  <c r="T164" i="1"/>
  <c r="T170" i="1"/>
  <c r="T171" i="1"/>
  <c r="T172" i="1"/>
  <c r="T173" i="1"/>
  <c r="T175" i="1"/>
  <c r="T176" i="1"/>
  <c r="T174" i="1"/>
  <c r="T177" i="1"/>
  <c r="T185" i="1"/>
  <c r="T179" i="1"/>
  <c r="T182" i="1"/>
  <c r="T180" i="1"/>
  <c r="T178" i="1"/>
  <c r="T187" i="1"/>
  <c r="T184" i="1"/>
  <c r="T183" i="1"/>
  <c r="T181" i="1"/>
  <c r="T186" i="1"/>
  <c r="T196" i="1"/>
  <c r="T189" i="1"/>
  <c r="T188" i="1"/>
  <c r="T190" i="1"/>
  <c r="T191" i="1"/>
  <c r="T193" i="1"/>
  <c r="T194" i="1"/>
  <c r="T195" i="1"/>
  <c r="T192" i="1"/>
  <c r="T197" i="1"/>
  <c r="T198" i="1"/>
  <c r="T199" i="1"/>
  <c r="T200" i="1"/>
  <c r="T208" i="1"/>
  <c r="T201" i="1"/>
  <c r="T202" i="1"/>
  <c r="T203" i="1"/>
  <c r="T204" i="1"/>
  <c r="T205" i="1"/>
  <c r="T206" i="1"/>
  <c r="T207" i="1"/>
  <c r="T2" i="1"/>
  <c r="X154" i="1" l="1"/>
  <c r="X122" i="1"/>
  <c r="X55" i="1"/>
  <c r="X44" i="1"/>
  <c r="W138" i="1"/>
  <c r="Y108" i="1"/>
  <c r="W172" i="1"/>
  <c r="W128" i="1"/>
  <c r="X75" i="1"/>
  <c r="W62" i="1"/>
  <c r="W76" i="1"/>
  <c r="W49" i="1"/>
  <c r="X185" i="1"/>
  <c r="W153" i="1"/>
  <c r="W66" i="1"/>
  <c r="Y160" i="1"/>
  <c r="Y113" i="1"/>
  <c r="X10" i="1"/>
  <c r="Y148" i="1"/>
  <c r="X109" i="1"/>
  <c r="W202" i="1"/>
  <c r="W120" i="1"/>
  <c r="W59" i="1"/>
  <c r="Y140" i="1"/>
  <c r="Y111" i="1"/>
  <c r="Y5" i="1"/>
  <c r="W195" i="1"/>
  <c r="W116" i="1"/>
  <c r="W5" i="1"/>
  <c r="X139" i="1"/>
  <c r="Y97" i="1"/>
  <c r="X26" i="1"/>
  <c r="W182" i="1"/>
  <c r="W108" i="1"/>
  <c r="W16" i="1"/>
  <c r="Y136" i="1"/>
  <c r="Y86" i="1"/>
  <c r="W179" i="1"/>
  <c r="W86" i="1"/>
  <c r="X194" i="1"/>
  <c r="Y124" i="1"/>
  <c r="Y82" i="1"/>
  <c r="Y2" i="1"/>
  <c r="V210" i="1"/>
  <c r="W208" i="1"/>
  <c r="W137" i="1"/>
  <c r="W74" i="1"/>
  <c r="W12" i="1"/>
  <c r="Y200" i="1"/>
  <c r="Y184" i="1"/>
  <c r="Y169" i="1"/>
  <c r="Y156" i="1"/>
  <c r="Y57" i="1"/>
  <c r="Y45" i="1"/>
  <c r="Y42" i="1"/>
  <c r="Y24" i="1"/>
  <c r="W165" i="1"/>
  <c r="Y183" i="1"/>
  <c r="W192" i="1"/>
  <c r="W177" i="1"/>
  <c r="W152" i="1"/>
  <c r="W132" i="1"/>
  <c r="W114" i="1"/>
  <c r="W94" i="1"/>
  <c r="W68" i="1"/>
  <c r="W15" i="1"/>
  <c r="W36" i="1"/>
  <c r="W3" i="1"/>
  <c r="Y192" i="1"/>
  <c r="Y182" i="1"/>
  <c r="Y155" i="1"/>
  <c r="Y137" i="1"/>
  <c r="Y121" i="1"/>
  <c r="Y112" i="1"/>
  <c r="X92" i="1"/>
  <c r="Y77" i="1"/>
  <c r="Y25" i="1"/>
  <c r="Y59" i="1"/>
  <c r="Y41" i="1"/>
  <c r="Y23" i="1"/>
  <c r="W7" i="1"/>
  <c r="W193" i="1"/>
  <c r="W171" i="1"/>
  <c r="W148" i="1"/>
  <c r="W130" i="1"/>
  <c r="W103" i="1"/>
  <c r="W70" i="1"/>
  <c r="W58" i="1"/>
  <c r="W56" i="1"/>
  <c r="W30" i="1"/>
  <c r="Y207" i="1"/>
  <c r="Y193" i="1"/>
  <c r="Y177" i="1"/>
  <c r="X157" i="1"/>
  <c r="X146" i="1"/>
  <c r="Y132" i="1"/>
  <c r="Y120" i="1"/>
  <c r="Y89" i="1"/>
  <c r="Y74" i="1"/>
  <c r="Y8" i="1"/>
  <c r="Y54" i="1"/>
  <c r="X35" i="1"/>
  <c r="Y17" i="1"/>
  <c r="Y58" i="1"/>
  <c r="W156" i="1"/>
  <c r="W90" i="1"/>
  <c r="W196" i="1"/>
  <c r="W164" i="1"/>
  <c r="W147" i="1"/>
  <c r="W124" i="1"/>
  <c r="W112" i="1"/>
  <c r="W83" i="1"/>
  <c r="W25" i="1"/>
  <c r="W54" i="1"/>
  <c r="W28" i="1"/>
  <c r="Y191" i="1"/>
  <c r="Y174" i="1"/>
  <c r="Y165" i="1"/>
  <c r="Y145" i="1"/>
  <c r="X131" i="1"/>
  <c r="X115" i="1"/>
  <c r="Y104" i="1"/>
  <c r="Y70" i="1"/>
  <c r="Y73" i="1"/>
  <c r="Y60" i="1"/>
  <c r="Y53" i="1"/>
  <c r="Y7" i="1"/>
  <c r="X14" i="1"/>
  <c r="W98" i="1"/>
  <c r="W42" i="1"/>
  <c r="Y208" i="1"/>
  <c r="Y164" i="1"/>
  <c r="Y15" i="1"/>
  <c r="W2" i="1"/>
  <c r="W186" i="1"/>
  <c r="W160" i="1"/>
  <c r="W145" i="1"/>
  <c r="W123" i="1"/>
  <c r="W104" i="1"/>
  <c r="W79" i="1"/>
  <c r="W19" i="1"/>
  <c r="W47" i="1"/>
  <c r="W24" i="1"/>
  <c r="Y203" i="1"/>
  <c r="Y196" i="1"/>
  <c r="Y172" i="1"/>
  <c r="Y163" i="1"/>
  <c r="Y144" i="1"/>
  <c r="Y130" i="1"/>
  <c r="Y114" i="1"/>
  <c r="X101" i="1"/>
  <c r="X84" i="1"/>
  <c r="Y68" i="1"/>
  <c r="Y62" i="1"/>
  <c r="Y34" i="1"/>
  <c r="Y12" i="1"/>
  <c r="X2" i="1"/>
  <c r="Y90" i="1"/>
  <c r="W203" i="1"/>
  <c r="W183" i="1"/>
  <c r="W162" i="1"/>
  <c r="W140" i="1"/>
  <c r="W121" i="1"/>
  <c r="W102" i="1"/>
  <c r="W77" i="1"/>
  <c r="W8" i="1"/>
  <c r="W46" i="1"/>
  <c r="W17" i="1"/>
  <c r="X201" i="1"/>
  <c r="X181" i="1"/>
  <c r="X170" i="1"/>
  <c r="Y153" i="1"/>
  <c r="Y129" i="1"/>
  <c r="Y88" i="1"/>
  <c r="Y98" i="1"/>
  <c r="Y79" i="1"/>
  <c r="X27" i="1"/>
  <c r="X20" i="1"/>
  <c r="Y47" i="1"/>
  <c r="Y30" i="1"/>
  <c r="Y11" i="1"/>
  <c r="T210" i="1"/>
  <c r="W204" i="1"/>
  <c r="Y204" i="1"/>
  <c r="X204" i="1"/>
  <c r="W197" i="1"/>
  <c r="Y197" i="1"/>
  <c r="X197" i="1"/>
  <c r="W189" i="1"/>
  <c r="Y189" i="1"/>
  <c r="X189" i="1"/>
  <c r="W180" i="1"/>
  <c r="Y180" i="1"/>
  <c r="X180" i="1"/>
  <c r="W173" i="1"/>
  <c r="X173" i="1"/>
  <c r="Y173" i="1"/>
  <c r="W166" i="1"/>
  <c r="Y166" i="1"/>
  <c r="X166" i="1"/>
  <c r="W158" i="1"/>
  <c r="Y158" i="1"/>
  <c r="X158" i="1"/>
  <c r="W149" i="1"/>
  <c r="X149" i="1"/>
  <c r="Y149" i="1"/>
  <c r="W141" i="1"/>
  <c r="Y141" i="1"/>
  <c r="X141" i="1"/>
  <c r="W133" i="1"/>
  <c r="Y133" i="1"/>
  <c r="X133" i="1"/>
  <c r="W125" i="1"/>
  <c r="Y125" i="1"/>
  <c r="X125" i="1"/>
  <c r="W118" i="1"/>
  <c r="Y118" i="1"/>
  <c r="X118" i="1"/>
  <c r="W99" i="1"/>
  <c r="Y99" i="1"/>
  <c r="X99" i="1"/>
  <c r="W105" i="1"/>
  <c r="Y105" i="1"/>
  <c r="X105" i="1"/>
  <c r="W95" i="1"/>
  <c r="Y95" i="1"/>
  <c r="X95" i="1"/>
  <c r="W67" i="1"/>
  <c r="Y67" i="1"/>
  <c r="X67" i="1"/>
  <c r="W78" i="1"/>
  <c r="Y78" i="1"/>
  <c r="X78" i="1"/>
  <c r="W69" i="1"/>
  <c r="Y69" i="1"/>
  <c r="X69" i="1"/>
  <c r="W38" i="1"/>
  <c r="Y38" i="1"/>
  <c r="X38" i="1"/>
  <c r="W48" i="1"/>
  <c r="Y48" i="1"/>
  <c r="X48" i="1"/>
  <c r="W61" i="1"/>
  <c r="Y61" i="1"/>
  <c r="X61" i="1"/>
  <c r="W50" i="1"/>
  <c r="Y50" i="1"/>
  <c r="X50" i="1"/>
  <c r="W37" i="1"/>
  <c r="Y37" i="1"/>
  <c r="X37" i="1"/>
  <c r="W31" i="1"/>
  <c r="Y31" i="1"/>
  <c r="X31" i="1"/>
  <c r="W18" i="1"/>
  <c r="Y18" i="1"/>
  <c r="X18" i="1"/>
  <c r="W4" i="1"/>
  <c r="X4" i="1"/>
  <c r="Y4" i="1"/>
  <c r="Y205" i="1"/>
  <c r="W205" i="1"/>
  <c r="Y198" i="1"/>
  <c r="W198" i="1"/>
  <c r="Y188" i="1"/>
  <c r="W188" i="1"/>
  <c r="Y178" i="1"/>
  <c r="W178" i="1"/>
  <c r="Y175" i="1"/>
  <c r="W175" i="1"/>
  <c r="Y167" i="1"/>
  <c r="W167" i="1"/>
  <c r="Y159" i="1"/>
  <c r="W159" i="1"/>
  <c r="Y150" i="1"/>
  <c r="W150" i="1"/>
  <c r="Y142" i="1"/>
  <c r="W142" i="1"/>
  <c r="Y134" i="1"/>
  <c r="W134" i="1"/>
  <c r="Y126" i="1"/>
  <c r="W126" i="1"/>
  <c r="Y119" i="1"/>
  <c r="W119" i="1"/>
  <c r="Y107" i="1"/>
  <c r="W107" i="1"/>
  <c r="Y106" i="1"/>
  <c r="W106" i="1"/>
  <c r="Y93" i="1"/>
  <c r="W93" i="1"/>
  <c r="Y85" i="1"/>
  <c r="W85" i="1"/>
  <c r="Y80" i="1"/>
  <c r="W80" i="1"/>
  <c r="Y71" i="1"/>
  <c r="W71" i="1"/>
  <c r="Y40" i="1"/>
  <c r="W40" i="1"/>
  <c r="Y13" i="1"/>
  <c r="W13" i="1"/>
  <c r="Y64" i="1"/>
  <c r="W64" i="1"/>
  <c r="Y51" i="1"/>
  <c r="W51" i="1"/>
  <c r="Y39" i="1"/>
  <c r="W39" i="1"/>
  <c r="Y32" i="1"/>
  <c r="W32" i="1"/>
  <c r="Y21" i="1"/>
  <c r="W21" i="1"/>
  <c r="Y6" i="1"/>
  <c r="W6" i="1"/>
  <c r="X159" i="1"/>
  <c r="X93" i="1"/>
  <c r="X39" i="1"/>
  <c r="W201" i="1"/>
  <c r="W194" i="1"/>
  <c r="W181" i="1"/>
  <c r="W185" i="1"/>
  <c r="W170" i="1"/>
  <c r="W157" i="1"/>
  <c r="W154" i="1"/>
  <c r="W146" i="1"/>
  <c r="W139" i="1"/>
  <c r="W131" i="1"/>
  <c r="W122" i="1"/>
  <c r="W115" i="1"/>
  <c r="W109" i="1"/>
  <c r="W101" i="1"/>
  <c r="W92" i="1"/>
  <c r="W84" i="1"/>
  <c r="W75" i="1"/>
  <c r="W27" i="1"/>
  <c r="W10" i="1"/>
  <c r="W20" i="1"/>
  <c r="W55" i="1"/>
  <c r="W44" i="1"/>
  <c r="W35" i="1"/>
  <c r="W26" i="1"/>
  <c r="W14" i="1"/>
  <c r="Y3" i="1"/>
  <c r="W207" i="1"/>
  <c r="W200" i="1"/>
  <c r="W191" i="1"/>
  <c r="W184" i="1"/>
  <c r="W174" i="1"/>
  <c r="W169" i="1"/>
  <c r="W163" i="1"/>
  <c r="W155" i="1"/>
  <c r="W144" i="1"/>
  <c r="W136" i="1"/>
  <c r="W129" i="1"/>
  <c r="W113" i="1"/>
  <c r="W88" i="1"/>
  <c r="W111" i="1"/>
  <c r="W97" i="1"/>
  <c r="W89" i="1"/>
  <c r="W82" i="1"/>
  <c r="W73" i="1"/>
  <c r="W57" i="1"/>
  <c r="W60" i="1"/>
  <c r="W45" i="1"/>
  <c r="W53" i="1"/>
  <c r="W41" i="1"/>
  <c r="W34" i="1"/>
  <c r="W23" i="1"/>
  <c r="W11" i="1"/>
  <c r="W206" i="1"/>
  <c r="W199" i="1"/>
  <c r="W190" i="1"/>
  <c r="W187" i="1"/>
  <c r="W176" i="1"/>
  <c r="W168" i="1"/>
  <c r="W161" i="1"/>
  <c r="W151" i="1"/>
  <c r="W143" i="1"/>
  <c r="W135" i="1"/>
  <c r="W127" i="1"/>
  <c r="W117" i="1"/>
  <c r="W91" i="1"/>
  <c r="W110" i="1"/>
  <c r="W96" i="1"/>
  <c r="W87" i="1"/>
  <c r="W81" i="1"/>
  <c r="W72" i="1"/>
  <c r="W43" i="1"/>
  <c r="W29" i="1"/>
  <c r="W65" i="1"/>
  <c r="W52" i="1"/>
  <c r="W63" i="1"/>
  <c r="W33" i="1"/>
  <c r="W22" i="1"/>
  <c r="W9" i="1"/>
  <c r="Y206" i="1"/>
  <c r="Y202" i="1"/>
  <c r="Y199" i="1"/>
  <c r="Y195" i="1"/>
  <c r="Y190" i="1"/>
  <c r="Y186" i="1"/>
  <c r="Y187" i="1"/>
  <c r="Y179" i="1"/>
  <c r="Y176" i="1"/>
  <c r="Y171" i="1"/>
  <c r="Y168" i="1"/>
  <c r="Y162" i="1"/>
  <c r="Y161" i="1"/>
  <c r="Y152" i="1"/>
  <c r="Y151" i="1"/>
  <c r="Y147" i="1"/>
  <c r="Y143" i="1"/>
  <c r="Y138" i="1"/>
  <c r="Y135" i="1"/>
  <c r="Y128" i="1"/>
  <c r="Y127" i="1"/>
  <c r="Y123" i="1"/>
  <c r="Y117" i="1"/>
  <c r="Y116" i="1"/>
  <c r="Y91" i="1"/>
  <c r="Y103" i="1"/>
  <c r="Y110" i="1"/>
  <c r="Y102" i="1"/>
  <c r="Y96" i="1"/>
  <c r="Y94" i="1"/>
  <c r="Y87" i="1"/>
  <c r="Y83" i="1"/>
  <c r="Y81" i="1"/>
  <c r="Y76" i="1"/>
  <c r="Y72" i="1"/>
  <c r="Y66" i="1"/>
  <c r="Y43" i="1"/>
  <c r="Y19" i="1"/>
  <c r="Y29" i="1"/>
  <c r="Y49" i="1"/>
  <c r="Y65" i="1"/>
  <c r="Y56" i="1"/>
  <c r="Y52" i="1"/>
  <c r="Y46" i="1"/>
  <c r="Y63" i="1"/>
  <c r="Y36" i="1"/>
  <c r="Y33" i="1"/>
  <c r="Y28" i="1"/>
  <c r="Y22" i="1"/>
  <c r="Y16" i="1"/>
  <c r="Y9" i="1"/>
  <c r="W210" i="1" l="1"/>
  <c r="E207" i="1"/>
  <c r="N207" i="1" s="1"/>
  <c r="E206" i="1"/>
  <c r="N206" i="1" s="1"/>
  <c r="E205" i="1"/>
  <c r="N205" i="1" s="1"/>
  <c r="E204" i="1"/>
  <c r="N204" i="1" s="1"/>
  <c r="E203" i="1"/>
  <c r="N203" i="1" s="1"/>
  <c r="E202" i="1"/>
  <c r="O202" i="1" s="1"/>
  <c r="E201" i="1"/>
  <c r="N201" i="1" s="1"/>
  <c r="E208" i="1"/>
  <c r="P208" i="1" s="1"/>
  <c r="E200" i="1"/>
  <c r="N200" i="1" s="1"/>
  <c r="E199" i="1"/>
  <c r="N199" i="1" s="1"/>
  <c r="E198" i="1"/>
  <c r="N198" i="1" s="1"/>
  <c r="E197" i="1"/>
  <c r="N197" i="1" s="1"/>
  <c r="E192" i="1"/>
  <c r="N192" i="1" s="1"/>
  <c r="E195" i="1"/>
  <c r="N195" i="1" s="1"/>
  <c r="E194" i="1"/>
  <c r="N194" i="1" s="1"/>
  <c r="E193" i="1"/>
  <c r="P193" i="1" s="1"/>
  <c r="E191" i="1"/>
  <c r="N191" i="1" s="1"/>
  <c r="E190" i="1"/>
  <c r="N190" i="1" s="1"/>
  <c r="E188" i="1"/>
  <c r="N188" i="1" s="1"/>
  <c r="E189" i="1"/>
  <c r="N189" i="1" s="1"/>
  <c r="E196" i="1"/>
  <c r="N196" i="1" s="1"/>
  <c r="E186" i="1"/>
  <c r="N186" i="1" s="1"/>
  <c r="E181" i="1"/>
  <c r="N181" i="1" s="1"/>
  <c r="E183" i="1"/>
  <c r="P183" i="1" s="1"/>
  <c r="E184" i="1"/>
  <c r="N184" i="1" s="1"/>
  <c r="E187" i="1"/>
  <c r="N187" i="1" s="1"/>
  <c r="E178" i="1"/>
  <c r="N178" i="1" s="1"/>
  <c r="E180" i="1"/>
  <c r="N180" i="1" s="1"/>
  <c r="E182" i="1"/>
  <c r="N182" i="1" s="1"/>
  <c r="E179" i="1"/>
  <c r="N179" i="1" s="1"/>
  <c r="E185" i="1"/>
  <c r="N185" i="1" s="1"/>
  <c r="E177" i="1"/>
  <c r="P177" i="1" s="1"/>
  <c r="E174" i="1"/>
  <c r="N174" i="1" s="1"/>
  <c r="E176" i="1"/>
  <c r="N176" i="1" s="1"/>
  <c r="E175" i="1"/>
  <c r="N175" i="1" s="1"/>
  <c r="E173" i="1"/>
  <c r="N173" i="1" s="1"/>
  <c r="E172" i="1"/>
  <c r="N172" i="1" s="1"/>
  <c r="E171" i="1"/>
  <c r="N171" i="1" s="1"/>
  <c r="E170" i="1"/>
  <c r="N170" i="1" s="1"/>
  <c r="E164" i="1"/>
  <c r="P164" i="1" s="1"/>
  <c r="E169" i="1"/>
  <c r="N169" i="1" s="1"/>
  <c r="E168" i="1"/>
  <c r="N168" i="1" s="1"/>
  <c r="E167" i="1"/>
  <c r="N167" i="1" s="1"/>
  <c r="E166" i="1"/>
  <c r="N166" i="1" s="1"/>
  <c r="E160" i="1"/>
  <c r="N160" i="1" s="1"/>
  <c r="E162" i="1"/>
  <c r="N162" i="1" s="1"/>
  <c r="E157" i="1"/>
  <c r="N157" i="1" s="1"/>
  <c r="E165" i="1"/>
  <c r="P165" i="1" s="1"/>
  <c r="E163" i="1"/>
  <c r="N163" i="1" s="1"/>
  <c r="E161" i="1"/>
  <c r="N161" i="1" s="1"/>
  <c r="E159" i="1"/>
  <c r="N159" i="1" s="1"/>
  <c r="E158" i="1"/>
  <c r="N158" i="1" s="1"/>
  <c r="E153" i="1"/>
  <c r="N153" i="1" s="1"/>
  <c r="E152" i="1"/>
  <c r="N152" i="1" s="1"/>
  <c r="E154" i="1"/>
  <c r="N154" i="1" s="1"/>
  <c r="E156" i="1"/>
  <c r="P156" i="1" s="1"/>
  <c r="E155" i="1"/>
  <c r="N155" i="1" s="1"/>
  <c r="E151" i="1"/>
  <c r="N151" i="1" s="1"/>
  <c r="E150" i="1"/>
  <c r="N150" i="1" s="1"/>
  <c r="E149" i="1"/>
  <c r="N149" i="1" s="1"/>
  <c r="E148" i="1"/>
  <c r="N148" i="1" s="1"/>
  <c r="E147" i="1"/>
  <c r="N147" i="1" s="1"/>
  <c r="E146" i="1"/>
  <c r="N146" i="1" s="1"/>
  <c r="E145" i="1"/>
  <c r="P145" i="1" s="1"/>
  <c r="E144" i="1"/>
  <c r="N144" i="1" s="1"/>
  <c r="E143" i="1"/>
  <c r="N143" i="1" s="1"/>
  <c r="E142" i="1"/>
  <c r="N142" i="1" s="1"/>
  <c r="E141" i="1"/>
  <c r="N141" i="1" s="1"/>
  <c r="E140" i="1"/>
  <c r="N140" i="1" s="1"/>
  <c r="E138" i="1"/>
  <c r="N138" i="1" s="1"/>
  <c r="E139" i="1"/>
  <c r="N139" i="1" s="1"/>
  <c r="E137" i="1"/>
  <c r="P137" i="1" s="1"/>
  <c r="E136" i="1"/>
  <c r="N136" i="1" s="1"/>
  <c r="E135" i="1"/>
  <c r="N135" i="1" s="1"/>
  <c r="E134" i="1"/>
  <c r="N134" i="1" s="1"/>
  <c r="E133" i="1"/>
  <c r="N133" i="1" s="1"/>
  <c r="E132" i="1"/>
  <c r="N132" i="1" s="1"/>
  <c r="E128" i="1"/>
  <c r="N128" i="1" s="1"/>
  <c r="E131" i="1"/>
  <c r="N131" i="1" s="1"/>
  <c r="E130" i="1"/>
  <c r="P130" i="1" s="1"/>
  <c r="E129" i="1"/>
  <c r="N129" i="1" s="1"/>
  <c r="E127" i="1"/>
  <c r="N127" i="1" s="1"/>
  <c r="E126" i="1"/>
  <c r="N126" i="1" s="1"/>
  <c r="E125" i="1"/>
  <c r="N125" i="1" s="1"/>
  <c r="E124" i="1"/>
  <c r="N124" i="1" s="1"/>
  <c r="E123" i="1"/>
  <c r="N123" i="1" s="1"/>
  <c r="E122" i="1"/>
  <c r="N122" i="1" s="1"/>
  <c r="E121" i="1"/>
  <c r="P121" i="1" s="1"/>
  <c r="E113" i="1"/>
  <c r="N113" i="1" s="1"/>
  <c r="E117" i="1"/>
  <c r="N117" i="1" s="1"/>
  <c r="E119" i="1"/>
  <c r="N119" i="1" s="1"/>
  <c r="E118" i="1"/>
  <c r="N118" i="1" s="1"/>
  <c r="E120" i="1"/>
  <c r="N120" i="1" s="1"/>
  <c r="E116" i="1"/>
  <c r="N116" i="1" s="1"/>
  <c r="E115" i="1"/>
  <c r="N115" i="1" s="1"/>
  <c r="E114" i="1"/>
  <c r="P114" i="1" s="1"/>
  <c r="E88" i="1"/>
  <c r="N88" i="1" s="1"/>
  <c r="E91" i="1"/>
  <c r="N91" i="1" s="1"/>
  <c r="E107" i="1"/>
  <c r="N107" i="1" s="1"/>
  <c r="E99" i="1"/>
  <c r="N99" i="1" s="1"/>
  <c r="E108" i="1"/>
  <c r="N108" i="1" s="1"/>
  <c r="E103" i="1"/>
  <c r="N103" i="1" s="1"/>
  <c r="E109" i="1"/>
  <c r="N109" i="1" s="1"/>
  <c r="E112" i="1"/>
  <c r="P112" i="1" s="1"/>
  <c r="E111" i="1"/>
  <c r="N111" i="1" s="1"/>
  <c r="E110" i="1"/>
  <c r="N110" i="1" s="1"/>
  <c r="E106" i="1"/>
  <c r="N106" i="1" s="1"/>
  <c r="E105" i="1"/>
  <c r="N105" i="1" s="1"/>
  <c r="E104" i="1"/>
  <c r="N104" i="1" s="1"/>
  <c r="E102" i="1"/>
  <c r="N102" i="1" s="1"/>
  <c r="E101" i="1"/>
  <c r="N101" i="1" s="1"/>
  <c r="E98" i="1"/>
  <c r="P98" i="1" s="1"/>
  <c r="E97" i="1"/>
  <c r="N97" i="1" s="1"/>
  <c r="E96" i="1"/>
  <c r="N96" i="1" s="1"/>
  <c r="E93" i="1"/>
  <c r="N93" i="1" s="1"/>
  <c r="E95" i="1"/>
  <c r="N95" i="1" s="1"/>
  <c r="E86" i="1"/>
  <c r="N86" i="1" s="1"/>
  <c r="E94" i="1"/>
  <c r="N94" i="1" s="1"/>
  <c r="E92" i="1"/>
  <c r="N92" i="1" s="1"/>
  <c r="E90" i="1"/>
  <c r="P90" i="1" s="1"/>
  <c r="E89" i="1"/>
  <c r="N89" i="1" s="1"/>
  <c r="E87" i="1"/>
  <c r="N87" i="1" s="1"/>
  <c r="E85" i="1"/>
  <c r="N85" i="1" s="1"/>
  <c r="E67" i="1"/>
  <c r="N67" i="1" s="1"/>
  <c r="E70" i="1"/>
  <c r="N70" i="1" s="1"/>
  <c r="E83" i="1"/>
  <c r="O83" i="1" s="1"/>
  <c r="E84" i="1"/>
  <c r="N84" i="1" s="1"/>
  <c r="E79" i="1"/>
  <c r="P79" i="1" s="1"/>
  <c r="E82" i="1"/>
  <c r="N82" i="1" s="1"/>
  <c r="E81" i="1"/>
  <c r="N81" i="1" s="1"/>
  <c r="E80" i="1"/>
  <c r="N80" i="1" s="1"/>
  <c r="E78" i="1"/>
  <c r="N78" i="1" s="1"/>
  <c r="E77" i="1"/>
  <c r="N77" i="1" s="1"/>
  <c r="E76" i="1"/>
  <c r="O76" i="1" s="1"/>
  <c r="E75" i="1"/>
  <c r="N75" i="1" s="1"/>
  <c r="E74" i="1"/>
  <c r="P74" i="1" s="1"/>
  <c r="E73" i="1"/>
  <c r="P73" i="1" s="1"/>
  <c r="E72" i="1"/>
  <c r="N72" i="1" s="1"/>
  <c r="E71" i="1"/>
  <c r="N71" i="1" s="1"/>
  <c r="E69" i="1"/>
  <c r="N69" i="1" s="1"/>
  <c r="E68" i="1"/>
  <c r="N68" i="1" s="1"/>
  <c r="E66" i="1"/>
  <c r="O66" i="1" s="1"/>
  <c r="E27" i="1"/>
  <c r="N27" i="1" s="1"/>
  <c r="E58" i="1"/>
  <c r="P58" i="1" s="1"/>
  <c r="E57" i="1"/>
  <c r="P57" i="1" s="1"/>
  <c r="E43" i="1"/>
  <c r="N43" i="1" s="1"/>
  <c r="E40" i="1"/>
  <c r="N40" i="1" s="1"/>
  <c r="E38" i="1"/>
  <c r="N38" i="1" s="1"/>
  <c r="E25" i="1"/>
  <c r="N25" i="1" s="1"/>
  <c r="E19" i="1"/>
  <c r="O19" i="1" s="1"/>
  <c r="E10" i="1"/>
  <c r="N10" i="1" s="1"/>
  <c r="E8" i="1"/>
  <c r="P8" i="1" s="1"/>
  <c r="E60" i="1"/>
  <c r="P60" i="1" s="1"/>
  <c r="E29" i="1"/>
  <c r="N29" i="1" s="1"/>
  <c r="E13" i="1"/>
  <c r="N13" i="1" s="1"/>
  <c r="E48" i="1"/>
  <c r="N48" i="1" s="1"/>
  <c r="E62" i="1"/>
  <c r="N62" i="1" s="1"/>
  <c r="E49" i="1"/>
  <c r="O49" i="1" s="1"/>
  <c r="E20" i="1"/>
  <c r="N20" i="1" s="1"/>
  <c r="E15" i="1"/>
  <c r="P15" i="1" s="1"/>
  <c r="E45" i="1"/>
  <c r="P45" i="1" s="1"/>
  <c r="E65" i="1"/>
  <c r="N65" i="1" s="1"/>
  <c r="E64" i="1"/>
  <c r="N64" i="1" s="1"/>
  <c r="E61" i="1"/>
  <c r="N61" i="1" s="1"/>
  <c r="E59" i="1"/>
  <c r="N59" i="1" s="1"/>
  <c r="E56" i="1"/>
  <c r="O56" i="1" s="1"/>
  <c r="E55" i="1"/>
  <c r="N55" i="1" s="1"/>
  <c r="E54" i="1"/>
  <c r="P54" i="1" s="1"/>
  <c r="E53" i="1"/>
  <c r="P53" i="1" s="1"/>
  <c r="E52" i="1"/>
  <c r="N52" i="1" s="1"/>
  <c r="E51" i="1"/>
  <c r="N51" i="1" s="1"/>
  <c r="E50" i="1"/>
  <c r="N50" i="1" s="1"/>
  <c r="E47" i="1"/>
  <c r="N47" i="1" s="1"/>
  <c r="E46" i="1"/>
  <c r="O46" i="1" s="1"/>
  <c r="E44" i="1"/>
  <c r="N44" i="1" s="1"/>
  <c r="E42" i="1"/>
  <c r="P42" i="1" s="1"/>
  <c r="E41" i="1"/>
  <c r="P41" i="1" s="1"/>
  <c r="E63" i="1"/>
  <c r="N63" i="1" s="1"/>
  <c r="E39" i="1"/>
  <c r="N39" i="1" s="1"/>
  <c r="E37" i="1"/>
  <c r="N37" i="1" s="1"/>
  <c r="E5" i="1"/>
  <c r="N5" i="1" s="1"/>
  <c r="E36" i="1"/>
  <c r="O36" i="1" s="1"/>
  <c r="E35" i="1"/>
  <c r="N35" i="1" s="1"/>
  <c r="E7" i="1"/>
  <c r="P7" i="1" s="1"/>
  <c r="E34" i="1"/>
  <c r="P34" i="1" s="1"/>
  <c r="E33" i="1"/>
  <c r="N33" i="1" s="1"/>
  <c r="E32" i="1"/>
  <c r="N32" i="1" s="1"/>
  <c r="E31" i="1"/>
  <c r="N31" i="1" s="1"/>
  <c r="E30" i="1"/>
  <c r="N30" i="1" s="1"/>
  <c r="E28" i="1"/>
  <c r="O28" i="1" s="1"/>
  <c r="E26" i="1"/>
  <c r="N26" i="1" s="1"/>
  <c r="E24" i="1"/>
  <c r="P24" i="1" s="1"/>
  <c r="E23" i="1"/>
  <c r="P23" i="1" s="1"/>
  <c r="E22" i="1"/>
  <c r="N22" i="1" s="1"/>
  <c r="E21" i="1"/>
  <c r="N21" i="1" s="1"/>
  <c r="E18" i="1"/>
  <c r="N18" i="1" s="1"/>
  <c r="E17" i="1"/>
  <c r="N17" i="1" s="1"/>
  <c r="E16" i="1"/>
  <c r="O16" i="1" s="1"/>
  <c r="E14" i="1"/>
  <c r="N14" i="1" s="1"/>
  <c r="E12" i="1"/>
  <c r="N12" i="1" s="1"/>
  <c r="E11" i="1"/>
  <c r="P11" i="1" s="1"/>
  <c r="E9" i="1"/>
  <c r="N9" i="1" s="1"/>
  <c r="E6" i="1"/>
  <c r="N6" i="1" s="1"/>
  <c r="E4" i="1"/>
  <c r="N4" i="1" s="1"/>
  <c r="E3" i="1"/>
  <c r="N3" i="1" s="1"/>
  <c r="E2" i="1"/>
  <c r="E210" i="1" l="1"/>
  <c r="P210" i="1" s="1"/>
  <c r="Y210" i="1"/>
  <c r="X210" i="1"/>
  <c r="P188" i="1"/>
  <c r="P197" i="1"/>
  <c r="P184" i="1"/>
  <c r="O45" i="1"/>
  <c r="O184" i="1"/>
  <c r="P155" i="1"/>
  <c r="P113" i="1"/>
  <c r="P89" i="1"/>
  <c r="P50" i="1"/>
  <c r="N90" i="1"/>
  <c r="O205" i="1"/>
  <c r="N177" i="1"/>
  <c r="N145" i="1"/>
  <c r="N114" i="1"/>
  <c r="P82" i="1"/>
  <c r="N36" i="1"/>
  <c r="N121" i="1"/>
  <c r="P202" i="1"/>
  <c r="P174" i="1"/>
  <c r="P144" i="1"/>
  <c r="P88" i="1"/>
  <c r="O82" i="1"/>
  <c r="O7" i="1"/>
  <c r="O198" i="1"/>
  <c r="N164" i="1"/>
  <c r="N137" i="1"/>
  <c r="N112" i="1"/>
  <c r="P69" i="1"/>
  <c r="N24" i="1"/>
  <c r="P169" i="1"/>
  <c r="P136" i="1"/>
  <c r="P111" i="1"/>
  <c r="N19" i="1"/>
  <c r="O23" i="1"/>
  <c r="N156" i="1"/>
  <c r="O191" i="1"/>
  <c r="N165" i="1"/>
  <c r="N130" i="1"/>
  <c r="N98" i="1"/>
  <c r="O8" i="1"/>
  <c r="P163" i="1"/>
  <c r="P129" i="1"/>
  <c r="P97" i="1"/>
  <c r="N15" i="1"/>
  <c r="P2" i="1"/>
  <c r="N202" i="1"/>
  <c r="P195" i="1"/>
  <c r="P189" i="1"/>
  <c r="P178" i="1"/>
  <c r="O174" i="1"/>
  <c r="O169" i="1"/>
  <c r="O163" i="1"/>
  <c r="O155" i="1"/>
  <c r="O144" i="1"/>
  <c r="O136" i="1"/>
  <c r="O129" i="1"/>
  <c r="O113" i="1"/>
  <c r="O88" i="1"/>
  <c r="O111" i="1"/>
  <c r="O97" i="1"/>
  <c r="O89" i="1"/>
  <c r="P78" i="1"/>
  <c r="N66" i="1"/>
  <c r="N8" i="1"/>
  <c r="P61" i="1"/>
  <c r="N46" i="1"/>
  <c r="N7" i="1"/>
  <c r="P18" i="1"/>
  <c r="O2" i="1"/>
  <c r="P66" i="1"/>
  <c r="P207" i="1"/>
  <c r="O208" i="1"/>
  <c r="O195" i="1"/>
  <c r="P186" i="1"/>
  <c r="P180" i="1"/>
  <c r="P173" i="1"/>
  <c r="P166" i="1"/>
  <c r="P158" i="1"/>
  <c r="P149" i="1"/>
  <c r="P141" i="1"/>
  <c r="P133" i="1"/>
  <c r="P125" i="1"/>
  <c r="P118" i="1"/>
  <c r="P99" i="1"/>
  <c r="P105" i="1"/>
  <c r="P95" i="1"/>
  <c r="P67" i="1"/>
  <c r="P76" i="1"/>
  <c r="O58" i="1"/>
  <c r="O60" i="1"/>
  <c r="P56" i="1"/>
  <c r="O42" i="1"/>
  <c r="O34" i="1"/>
  <c r="P16" i="1"/>
  <c r="O207" i="1"/>
  <c r="N208" i="1"/>
  <c r="O186" i="1"/>
  <c r="P179" i="1"/>
  <c r="P171" i="1"/>
  <c r="P162" i="1"/>
  <c r="P152" i="1"/>
  <c r="P147" i="1"/>
  <c r="P138" i="1"/>
  <c r="P128" i="1"/>
  <c r="P123" i="1"/>
  <c r="P116" i="1"/>
  <c r="P103" i="1"/>
  <c r="P102" i="1"/>
  <c r="P94" i="1"/>
  <c r="P83" i="1"/>
  <c r="N76" i="1"/>
  <c r="N58" i="1"/>
  <c r="P48" i="1"/>
  <c r="N56" i="1"/>
  <c r="N42" i="1"/>
  <c r="P31" i="1"/>
  <c r="N16" i="1"/>
  <c r="P46" i="1"/>
  <c r="P205" i="1"/>
  <c r="P200" i="1"/>
  <c r="O193" i="1"/>
  <c r="O179" i="1"/>
  <c r="O171" i="1"/>
  <c r="O162" i="1"/>
  <c r="O152" i="1"/>
  <c r="O147" i="1"/>
  <c r="O138" i="1"/>
  <c r="O128" i="1"/>
  <c r="O123" i="1"/>
  <c r="O116" i="1"/>
  <c r="O103" i="1"/>
  <c r="O102" i="1"/>
  <c r="O94" i="1"/>
  <c r="N83" i="1"/>
  <c r="O74" i="1"/>
  <c r="O57" i="1"/>
  <c r="P49" i="1"/>
  <c r="O54" i="1"/>
  <c r="O41" i="1"/>
  <c r="P28" i="1"/>
  <c r="O11" i="1"/>
  <c r="O200" i="1"/>
  <c r="N193" i="1"/>
  <c r="O183" i="1"/>
  <c r="O79" i="1"/>
  <c r="N74" i="1"/>
  <c r="P38" i="1"/>
  <c r="N49" i="1"/>
  <c r="N54" i="1"/>
  <c r="P37" i="1"/>
  <c r="N28" i="1"/>
  <c r="P4" i="1"/>
  <c r="P204" i="1"/>
  <c r="P198" i="1"/>
  <c r="P191" i="1"/>
  <c r="N183" i="1"/>
  <c r="O177" i="1"/>
  <c r="O164" i="1"/>
  <c r="O165" i="1"/>
  <c r="O156" i="1"/>
  <c r="O145" i="1"/>
  <c r="O137" i="1"/>
  <c r="O130" i="1"/>
  <c r="O121" i="1"/>
  <c r="O114" i="1"/>
  <c r="O112" i="1"/>
  <c r="O98" i="1"/>
  <c r="O90" i="1"/>
  <c r="N79" i="1"/>
  <c r="O73" i="1"/>
  <c r="P19" i="1"/>
  <c r="O15" i="1"/>
  <c r="O53" i="1"/>
  <c r="P36" i="1"/>
  <c r="O24" i="1"/>
  <c r="O204" i="1"/>
  <c r="P201" i="1"/>
  <c r="O197" i="1"/>
  <c r="P194" i="1"/>
  <c r="O189" i="1"/>
  <c r="P181" i="1"/>
  <c r="O180" i="1"/>
  <c r="P185" i="1"/>
  <c r="O173" i="1"/>
  <c r="P170" i="1"/>
  <c r="O166" i="1"/>
  <c r="P157" i="1"/>
  <c r="O158" i="1"/>
  <c r="P154" i="1"/>
  <c r="O149" i="1"/>
  <c r="P146" i="1"/>
  <c r="O141" i="1"/>
  <c r="P139" i="1"/>
  <c r="O133" i="1"/>
  <c r="P131" i="1"/>
  <c r="O125" i="1"/>
  <c r="P122" i="1"/>
  <c r="O118" i="1"/>
  <c r="P115" i="1"/>
  <c r="O99" i="1"/>
  <c r="P109" i="1"/>
  <c r="O105" i="1"/>
  <c r="P101" i="1"/>
  <c r="O95" i="1"/>
  <c r="P92" i="1"/>
  <c r="O67" i="1"/>
  <c r="P84" i="1"/>
  <c r="O78" i="1"/>
  <c r="P75" i="1"/>
  <c r="N73" i="1"/>
  <c r="O69" i="1"/>
  <c r="P27" i="1"/>
  <c r="N57" i="1"/>
  <c r="O38" i="1"/>
  <c r="P10" i="1"/>
  <c r="N60" i="1"/>
  <c r="O48" i="1"/>
  <c r="P20" i="1"/>
  <c r="N45" i="1"/>
  <c r="O61" i="1"/>
  <c r="P55" i="1"/>
  <c r="N53" i="1"/>
  <c r="O50" i="1"/>
  <c r="P44" i="1"/>
  <c r="N41" i="1"/>
  <c r="O37" i="1"/>
  <c r="P35" i="1"/>
  <c r="N34" i="1"/>
  <c r="O31" i="1"/>
  <c r="P26" i="1"/>
  <c r="N23" i="1"/>
  <c r="O18" i="1"/>
  <c r="P14" i="1"/>
  <c r="N11" i="1"/>
  <c r="O4" i="1"/>
  <c r="P206" i="1"/>
  <c r="O201" i="1"/>
  <c r="P199" i="1"/>
  <c r="O194" i="1"/>
  <c r="P190" i="1"/>
  <c r="O181" i="1"/>
  <c r="P187" i="1"/>
  <c r="O185" i="1"/>
  <c r="P176" i="1"/>
  <c r="O170" i="1"/>
  <c r="P168" i="1"/>
  <c r="O157" i="1"/>
  <c r="P161" i="1"/>
  <c r="O154" i="1"/>
  <c r="P151" i="1"/>
  <c r="O146" i="1"/>
  <c r="P143" i="1"/>
  <c r="O139" i="1"/>
  <c r="P135" i="1"/>
  <c r="O131" i="1"/>
  <c r="P127" i="1"/>
  <c r="O122" i="1"/>
  <c r="P117" i="1"/>
  <c r="O115" i="1"/>
  <c r="P91" i="1"/>
  <c r="O109" i="1"/>
  <c r="P110" i="1"/>
  <c r="O101" i="1"/>
  <c r="P96" i="1"/>
  <c r="O92" i="1"/>
  <c r="P87" i="1"/>
  <c r="O84" i="1"/>
  <c r="P81" i="1"/>
  <c r="O75" i="1"/>
  <c r="P72" i="1"/>
  <c r="O27" i="1"/>
  <c r="P43" i="1"/>
  <c r="O10" i="1"/>
  <c r="P29" i="1"/>
  <c r="O20" i="1"/>
  <c r="P65" i="1"/>
  <c r="O55" i="1"/>
  <c r="P52" i="1"/>
  <c r="O44" i="1"/>
  <c r="P63" i="1"/>
  <c r="O35" i="1"/>
  <c r="P33" i="1"/>
  <c r="O26" i="1"/>
  <c r="P22" i="1"/>
  <c r="O14" i="1"/>
  <c r="P9" i="1"/>
  <c r="O206" i="1"/>
  <c r="P203" i="1"/>
  <c r="O199" i="1"/>
  <c r="P192" i="1"/>
  <c r="O190" i="1"/>
  <c r="P196" i="1"/>
  <c r="O187" i="1"/>
  <c r="P182" i="1"/>
  <c r="O176" i="1"/>
  <c r="P172" i="1"/>
  <c r="O168" i="1"/>
  <c r="P160" i="1"/>
  <c r="O161" i="1"/>
  <c r="P153" i="1"/>
  <c r="O151" i="1"/>
  <c r="P148" i="1"/>
  <c r="O143" i="1"/>
  <c r="P140" i="1"/>
  <c r="O135" i="1"/>
  <c r="P132" i="1"/>
  <c r="O127" i="1"/>
  <c r="P124" i="1"/>
  <c r="O117" i="1"/>
  <c r="P120" i="1"/>
  <c r="O91" i="1"/>
  <c r="P108" i="1"/>
  <c r="O110" i="1"/>
  <c r="P104" i="1"/>
  <c r="O96" i="1"/>
  <c r="P86" i="1"/>
  <c r="O87" i="1"/>
  <c r="P70" i="1"/>
  <c r="O81" i="1"/>
  <c r="P77" i="1"/>
  <c r="O72" i="1"/>
  <c r="P68" i="1"/>
  <c r="O43" i="1"/>
  <c r="P25" i="1"/>
  <c r="O29" i="1"/>
  <c r="P62" i="1"/>
  <c r="O65" i="1"/>
  <c r="P59" i="1"/>
  <c r="O52" i="1"/>
  <c r="P47" i="1"/>
  <c r="O63" i="1"/>
  <c r="P5" i="1"/>
  <c r="O33" i="1"/>
  <c r="P30" i="1"/>
  <c r="O22" i="1"/>
  <c r="P17" i="1"/>
  <c r="O9" i="1"/>
  <c r="P3" i="1"/>
  <c r="N2" i="1"/>
  <c r="O203" i="1"/>
  <c r="O192" i="1"/>
  <c r="O196" i="1"/>
  <c r="O182" i="1"/>
  <c r="O172" i="1"/>
  <c r="O160" i="1"/>
  <c r="O153" i="1"/>
  <c r="O148" i="1"/>
  <c r="O140" i="1"/>
  <c r="O132" i="1"/>
  <c r="O124" i="1"/>
  <c r="O120" i="1"/>
  <c r="O108" i="1"/>
  <c r="O104" i="1"/>
  <c r="O86" i="1"/>
  <c r="O70" i="1"/>
  <c r="O77" i="1"/>
  <c r="O68" i="1"/>
  <c r="O25" i="1"/>
  <c r="O62" i="1"/>
  <c r="O59" i="1"/>
  <c r="O47" i="1"/>
  <c r="O5" i="1"/>
  <c r="O30" i="1"/>
  <c r="O17" i="1"/>
  <c r="P12" i="1"/>
  <c r="O3" i="1"/>
  <c r="P175" i="1"/>
  <c r="P167" i="1"/>
  <c r="P159" i="1"/>
  <c r="P150" i="1"/>
  <c r="P142" i="1"/>
  <c r="P134" i="1"/>
  <c r="P126" i="1"/>
  <c r="P119" i="1"/>
  <c r="P107" i="1"/>
  <c r="P106" i="1"/>
  <c r="P93" i="1"/>
  <c r="P85" i="1"/>
  <c r="P80" i="1"/>
  <c r="P71" i="1"/>
  <c r="P40" i="1"/>
  <c r="P13" i="1"/>
  <c r="P64" i="1"/>
  <c r="P51" i="1"/>
  <c r="P39" i="1"/>
  <c r="P32" i="1"/>
  <c r="P21" i="1"/>
  <c r="O12" i="1"/>
  <c r="P6" i="1"/>
  <c r="O188" i="1"/>
  <c r="O178" i="1"/>
  <c r="O175" i="1"/>
  <c r="O167" i="1"/>
  <c r="O159" i="1"/>
  <c r="O150" i="1"/>
  <c r="O142" i="1"/>
  <c r="O134" i="1"/>
  <c r="O126" i="1"/>
  <c r="O119" i="1"/>
  <c r="O107" i="1"/>
  <c r="O106" i="1"/>
  <c r="O93" i="1"/>
  <c r="O85" i="1"/>
  <c r="O80" i="1"/>
  <c r="O71" i="1"/>
  <c r="O40" i="1"/>
  <c r="O13" i="1"/>
  <c r="O64" i="1"/>
  <c r="O51" i="1"/>
  <c r="O39" i="1"/>
  <c r="O32" i="1"/>
  <c r="O21" i="1"/>
  <c r="O6" i="1"/>
  <c r="N210" i="1" l="1"/>
  <c r="O210" i="1"/>
  <c r="B149" i="1" l="1"/>
  <c r="B148" i="1"/>
  <c r="B147" i="1"/>
  <c r="B146" i="1"/>
</calcChain>
</file>

<file path=xl/sharedStrings.xml><?xml version="1.0" encoding="utf-8"?>
<sst xmlns="http://schemas.openxmlformats.org/spreadsheetml/2006/main" count="859" uniqueCount="344">
  <si>
    <t>Tekjur</t>
  </si>
  <si>
    <t>Laun og launtengd gjöld</t>
  </si>
  <si>
    <t>Svnr</t>
  </si>
  <si>
    <t>Sveitarfélag</t>
  </si>
  <si>
    <t>Skóli</t>
  </si>
  <si>
    <t>0000</t>
  </si>
  <si>
    <t>0000 Reykjavíkurborg</t>
  </si>
  <si>
    <t>Leikskólinn Austurborg</t>
  </si>
  <si>
    <t>Leikskólinn Álftaborg</t>
  </si>
  <si>
    <t>Leikskólinn Árborg</t>
  </si>
  <si>
    <t>Leikskólinn Bakkaborg</t>
  </si>
  <si>
    <t>Leikskólinn Brákarborg</t>
  </si>
  <si>
    <t>Leikskólinn Brekkuborg</t>
  </si>
  <si>
    <t>Leikskólinn Engjaborg</t>
  </si>
  <si>
    <t>Leikskólinn Fífuborg</t>
  </si>
  <si>
    <t>Leikskólinn Funaborg</t>
  </si>
  <si>
    <t>Leikskólinn Grænaborg</t>
  </si>
  <si>
    <t>Leikskólinn Gullborg</t>
  </si>
  <si>
    <t>Leikskólinn Hagaborg</t>
  </si>
  <si>
    <t>Leikskólinn Heiðarborg</t>
  </si>
  <si>
    <t>Leikskólinn Hof</t>
  </si>
  <si>
    <t>Leikskólinn Hólaborg</t>
  </si>
  <si>
    <t>Leikskólinn Hraunborg, Rvík</t>
  </si>
  <si>
    <t>Leikskólinn Jöklaborg</t>
  </si>
  <si>
    <t>Leikskólinn Klettaborg, Rvík</t>
  </si>
  <si>
    <t>Leikskólinn Ártúnsskóli</t>
  </si>
  <si>
    <t>Leikskólinn Kvistaborg</t>
  </si>
  <si>
    <t>Leikskólinn Laufskálar</t>
  </si>
  <si>
    <t>Leikskólinn Múlaborg</t>
  </si>
  <si>
    <t>Leikskólinn Nóaborg</t>
  </si>
  <si>
    <t>Leikskólinn Rauðaborg</t>
  </si>
  <si>
    <t>Leikskólinn Rofaborg</t>
  </si>
  <si>
    <t>Leikskólinn Seljaborg</t>
  </si>
  <si>
    <t>Leikskólinn Seljakot</t>
  </si>
  <si>
    <t>Leikskólinn Sólborg, Rvík</t>
  </si>
  <si>
    <t>Leikskólinn Stakkaborg</t>
  </si>
  <si>
    <t>Leikskólinn Steinahlíð</t>
  </si>
  <si>
    <t>Leikskólinn Suðurborg</t>
  </si>
  <si>
    <t>Leikskólinn Sæborg</t>
  </si>
  <si>
    <t>Leikskólinn Vesturborg</t>
  </si>
  <si>
    <t>Leikskólinn Ægisborg</t>
  </si>
  <si>
    <t>Leikskólinn Ösp</t>
  </si>
  <si>
    <t>Leikskólinn Jörfi</t>
  </si>
  <si>
    <t>Leikskólinn Hulduheimar</t>
  </si>
  <si>
    <t>Leikskólinn Lyngheimar</t>
  </si>
  <si>
    <t>Leikskólinn Blásalir</t>
  </si>
  <si>
    <t>Leikskólinn Hamrar</t>
  </si>
  <si>
    <t>Leikskólinn Klambrar</t>
  </si>
  <si>
    <t>Leikskólinn Maríuborg</t>
  </si>
  <si>
    <t>Leikskólinn Geislabaugur</t>
  </si>
  <si>
    <t>Leikskólinn Reynisholt</t>
  </si>
  <si>
    <t>Leikskólinn Vinagerði</t>
  </si>
  <si>
    <t>Leikskólinn Rauðhóll</t>
  </si>
  <si>
    <t>Leikskólinn Dalskóli</t>
  </si>
  <si>
    <t>Leikskólinn Tjörn</t>
  </si>
  <si>
    <t>Leikskólinn Holt</t>
  </si>
  <si>
    <t>Leikskólinn Berg</t>
  </si>
  <si>
    <t>Leikskólinn Borg</t>
  </si>
  <si>
    <t>Leikskólinn Sunnuás</t>
  </si>
  <si>
    <t>Leikskólinn Miðborg</t>
  </si>
  <si>
    <t>Leikskólinn Drafnar-/Dvergasteinn</t>
  </si>
  <si>
    <t>Leikskólinn Sunnufold</t>
  </si>
  <si>
    <t>Leikskólinn Furuskógur</t>
  </si>
  <si>
    <t>Leikskólinn Bjartahlíð</t>
  </si>
  <si>
    <t>Leikskólinn Hálsaskógur</t>
  </si>
  <si>
    <t>Leikskólinn Hlíð</t>
  </si>
  <si>
    <t>Leikskólinn Langholt</t>
  </si>
  <si>
    <t>Leikskólinn Laugasól</t>
  </si>
  <si>
    <t>Leikskólinn Nauthólsvegur</t>
  </si>
  <si>
    <t>Leikskólinn Vogabyggð</t>
  </si>
  <si>
    <t>Leikskólinn Eggertsgata</t>
  </si>
  <si>
    <t>1000</t>
  </si>
  <si>
    <t>1000 Kópavogsbær</t>
  </si>
  <si>
    <t>Leikskólinn Furugrund</t>
  </si>
  <si>
    <t>Leikskólinn Urðarhóll</t>
  </si>
  <si>
    <t>Leikskólinn Baugur</t>
  </si>
  <si>
    <t>Leikskólinn Núpur</t>
  </si>
  <si>
    <t>Leikskólinn Dalur</t>
  </si>
  <si>
    <t>Leikskólinn Arnarsmári</t>
  </si>
  <si>
    <t>Leikskólinn Efstihjalli</t>
  </si>
  <si>
    <t>Leikskólinn Grænatún</t>
  </si>
  <si>
    <t>Leikskólinn Kópasteinn</t>
  </si>
  <si>
    <t>Leikskólinn Fífusalir</t>
  </si>
  <si>
    <t>Leikskólinn Rjúpnahæð</t>
  </si>
  <si>
    <t>Leikskólinn Kópahvoll</t>
  </si>
  <si>
    <t>Leikskólinn Fagrabrekka</t>
  </si>
  <si>
    <t>Leikskólinn Marbakki</t>
  </si>
  <si>
    <t>Leikskólinn Álfaheiði</t>
  </si>
  <si>
    <t>Leikskólinn Lækur</t>
  </si>
  <si>
    <t>Leikskólinn Álfatún</t>
  </si>
  <si>
    <t>Leikskólinn Sólhvörf</t>
  </si>
  <si>
    <t>Leikskólinn Austurkór</t>
  </si>
  <si>
    <t>1100</t>
  </si>
  <si>
    <t>1100 Seltjarnarnesbær</t>
  </si>
  <si>
    <t>Leikskólinn Seltjarnarnes</t>
  </si>
  <si>
    <t>1300</t>
  </si>
  <si>
    <t>1300 Garðabær</t>
  </si>
  <si>
    <t>Leikskólinn Bæjarból</t>
  </si>
  <si>
    <t>Leikskólinn Hæðarból</t>
  </si>
  <si>
    <t>Leikskólinn Kirkjuból</t>
  </si>
  <si>
    <t>Leikskólinn Lundaból</t>
  </si>
  <si>
    <t>Leikskólinn Sunnuhvoll</t>
  </si>
  <si>
    <t>Leikskólinn Akrar</t>
  </si>
  <si>
    <t>Leikskólinn Holtakot</t>
  </si>
  <si>
    <t>Leikskólinn Urriðaholtsskóli</t>
  </si>
  <si>
    <t>Leikskólinn Mánahvoll</t>
  </si>
  <si>
    <t>1400</t>
  </si>
  <si>
    <t>1400 Hafnarfjarðarkaupstaður</t>
  </si>
  <si>
    <t>Leikskólinn Álfaberg</t>
  </si>
  <si>
    <t>Leikskólinn Norðurberg</t>
  </si>
  <si>
    <t>Leikskólinn Arnarberg</t>
  </si>
  <si>
    <t>Leikskólinn Smáralundur</t>
  </si>
  <si>
    <t>Leikskólinn Víðivellir</t>
  </si>
  <si>
    <t>Leikskólinn Hvammur</t>
  </si>
  <si>
    <t>Leikskólinn Vesturkot</t>
  </si>
  <si>
    <t>Leikskólinn Hlíðarendi, Hafn.fj.</t>
  </si>
  <si>
    <t>Leikskólinn Hörðuvellir</t>
  </si>
  <si>
    <t>Leikskólinn Álfasteinn, Hafn.fj.</t>
  </si>
  <si>
    <t>Leikskólinn Tjarnarás</t>
  </si>
  <si>
    <t>Leikskólinn Stekkjarás</t>
  </si>
  <si>
    <t>Leikskólinn Hraunvellir</t>
  </si>
  <si>
    <t>Leikskólinn Bjarkalundur</t>
  </si>
  <si>
    <t>Leikskólinn Skarðshlíðarskóli</t>
  </si>
  <si>
    <t>1604</t>
  </si>
  <si>
    <t>1604 Mosfellsbær</t>
  </si>
  <si>
    <t>Leikskólinn Hlaðhamrar</t>
  </si>
  <si>
    <t>Leikskólinn Reykjakot</t>
  </si>
  <si>
    <t>Leikskólinn Hlíð, Mosf.</t>
  </si>
  <si>
    <t>Leikskólinn Hulduberg</t>
  </si>
  <si>
    <t>Leikskólinn Leirvogstunguskóli</t>
  </si>
  <si>
    <t>Leikskólinn Höfðaberg</t>
  </si>
  <si>
    <t>Leikskólinn Krikaskóli</t>
  </si>
  <si>
    <t>Leikskólinn Helgafellsskóli</t>
  </si>
  <si>
    <t>2000</t>
  </si>
  <si>
    <t>2000 Reykjanesbær</t>
  </si>
  <si>
    <t>Leikskólinn Tjarnarsel</t>
  </si>
  <si>
    <t>Leikskólinn Garðasel, Rnes</t>
  </si>
  <si>
    <t>Leikskólinn Heiðarsel</t>
  </si>
  <si>
    <t>Leikskólinn Holt, Rnes</t>
  </si>
  <si>
    <t>Leikskólinn Vesturberg</t>
  </si>
  <si>
    <t>Leikskólinn Hjallatún</t>
  </si>
  <si>
    <t>2506</t>
  </si>
  <si>
    <t>2506 Sveitarfélagið Vogar</t>
  </si>
  <si>
    <t>Leikskólinn Suðurvellir</t>
  </si>
  <si>
    <t>3000</t>
  </si>
  <si>
    <t>3000 Akraneskaupstaður</t>
  </si>
  <si>
    <t>Leikskólinn Vallarsel</t>
  </si>
  <si>
    <t>Leikskólinn Teigasel</t>
  </si>
  <si>
    <t>Leikskólinn Garðasel Ak.nes</t>
  </si>
  <si>
    <t>Leikskólinn Akrasel</t>
  </si>
  <si>
    <t>3511</t>
  </si>
  <si>
    <t>3511 Hvalfjarðarsveit</t>
  </si>
  <si>
    <t>Leikskólinn Skýjaborg</t>
  </si>
  <si>
    <t>3609</t>
  </si>
  <si>
    <t>3609 Borgarbyggð</t>
  </si>
  <si>
    <t>Leikskólinn Klettaborg, Borgarb.</t>
  </si>
  <si>
    <t>Leikskólinn Andabær</t>
  </si>
  <si>
    <t>Leikskólinn Ugluklettur</t>
  </si>
  <si>
    <t>Leikskólinn Hnoðraból</t>
  </si>
  <si>
    <t>3709</t>
  </si>
  <si>
    <t>3709 Grundarfjarðarbær</t>
  </si>
  <si>
    <t>Leikskólinn Sólvellir, Gr.fj.</t>
  </si>
  <si>
    <t>3714</t>
  </si>
  <si>
    <t>3714 Snæfellsbær</t>
  </si>
  <si>
    <t>Leikskólinn Snæfellsbæjar</t>
  </si>
  <si>
    <t>3716</t>
  </si>
  <si>
    <t>3716 Sveitarfélagið Stykkishólmur</t>
  </si>
  <si>
    <t>Leikskólinn Stykkishólmi</t>
  </si>
  <si>
    <t>3811</t>
  </si>
  <si>
    <t>3811 Dalabyggð</t>
  </si>
  <si>
    <t>Leikskólinn Auðarskóli</t>
  </si>
  <si>
    <t>4100</t>
  </si>
  <si>
    <t>4100 Bolungarvíkurkaupstaður</t>
  </si>
  <si>
    <t>Leikskólinn Glaðheimar, Bol.v..</t>
  </si>
  <si>
    <t>4200</t>
  </si>
  <si>
    <t>4200 Ísafjarðarbær</t>
  </si>
  <si>
    <t>Leikskólinn Sólborg, Ísafj.</t>
  </si>
  <si>
    <t>Leikskólinn Grænigarður</t>
  </si>
  <si>
    <t>Leikskólinn Laufás</t>
  </si>
  <si>
    <t>Leikskólinn Tjarnarbær</t>
  </si>
  <si>
    <t>4502 Reykhólahreppur</t>
  </si>
  <si>
    <t>Leikskólinn Hólabær</t>
  </si>
  <si>
    <t>4604 Vesturbyggð</t>
  </si>
  <si>
    <t>Leikskólinn Tjarnarbrekka</t>
  </si>
  <si>
    <t>Leikskólinn Vindheimar</t>
  </si>
  <si>
    <t>4803</t>
  </si>
  <si>
    <t>4803 Súðavíkurhreppur</t>
  </si>
  <si>
    <t>Leikskólinn Kofrasel</t>
  </si>
  <si>
    <t>4911</t>
  </si>
  <si>
    <t>4911 Strandabyggð</t>
  </si>
  <si>
    <t>Leikskólinn Lækjarbrekka</t>
  </si>
  <si>
    <t>5508</t>
  </si>
  <si>
    <t>5508 Húnaþing vestra</t>
  </si>
  <si>
    <t>Leikskólinn Ásgarður</t>
  </si>
  <si>
    <t>5613</t>
  </si>
  <si>
    <t>5613 Húnabyggð</t>
  </si>
  <si>
    <t>Leikskólinn Barnabær</t>
  </si>
  <si>
    <t>5716</t>
  </si>
  <si>
    <t>5716 Skagafjörður</t>
  </si>
  <si>
    <t>Leikskólinn Ársalir</t>
  </si>
  <si>
    <t>Leikskólinn Tröllaborg</t>
  </si>
  <si>
    <t>Leikskólinn Birkilundur</t>
  </si>
  <si>
    <t>6000</t>
  </si>
  <si>
    <t>6000 Akureyrarbær</t>
  </si>
  <si>
    <t>Leikskólinn Iðavöllur</t>
  </si>
  <si>
    <t>Leikskólinn Hulduheimar, Ak.eyri</t>
  </si>
  <si>
    <t>Leikskólinn Krógaból</t>
  </si>
  <si>
    <t>Leikskólinn Kiðagil</t>
  </si>
  <si>
    <t>Leikskólinn Naustatjörn</t>
  </si>
  <si>
    <t>Leikskólinn Tröllaborgir</t>
  </si>
  <si>
    <t>Leikskólinn Smábær</t>
  </si>
  <si>
    <t>Leikskólinn Klappir</t>
  </si>
  <si>
    <t>6100</t>
  </si>
  <si>
    <t>6100 Norðurþing</t>
  </si>
  <si>
    <t>Leikskólinn Grænuvellir</t>
  </si>
  <si>
    <t>6250</t>
  </si>
  <si>
    <t>6250 Fjallabyggð</t>
  </si>
  <si>
    <t>Leikskólinn Fjallabyggð</t>
  </si>
  <si>
    <t>6400</t>
  </si>
  <si>
    <t>6400 Dalvíkurbyggð</t>
  </si>
  <si>
    <t>Leikskólinn Dalvíkurbyggð</t>
  </si>
  <si>
    <t>6513</t>
  </si>
  <si>
    <t>6513 Eyjafjarðarsveit</t>
  </si>
  <si>
    <t>6515</t>
  </si>
  <si>
    <t>6515 Hörgársveit</t>
  </si>
  <si>
    <t>6601</t>
  </si>
  <si>
    <t>6601 Svalbarðsstrandarhreppur</t>
  </si>
  <si>
    <t>Leikskólinn Álfaborg, Sv.st.hr.</t>
  </si>
  <si>
    <t>6602</t>
  </si>
  <si>
    <t>6602 Grýtubakkahreppur</t>
  </si>
  <si>
    <t>Leikskólinn Krummafótur</t>
  </si>
  <si>
    <t>6613</t>
  </si>
  <si>
    <t>6613 Þingeyjarsveit</t>
  </si>
  <si>
    <t>Leikskólinn Ylur</t>
  </si>
  <si>
    <t>Leikskólinn Tjarnarskjól</t>
  </si>
  <si>
    <t>6710</t>
  </si>
  <si>
    <t>6710 Langanesbyggð</t>
  </si>
  <si>
    <t>7300</t>
  </si>
  <si>
    <t>7300 Fjarðabyggð</t>
  </si>
  <si>
    <t>Leikskólinn Eyrarvellir/Sólvellir</t>
  </si>
  <si>
    <t>Leikskólinn Dalborg</t>
  </si>
  <si>
    <t>Leikskólinn Lyngholt</t>
  </si>
  <si>
    <t>Leikskólinn Kæribær, Fj.b.</t>
  </si>
  <si>
    <t>Leikskólinn Breiðdals- og Stöðvarfj.skóli</t>
  </si>
  <si>
    <t>7400</t>
  </si>
  <si>
    <t>7400 Múlaþing</t>
  </si>
  <si>
    <t>Leikskólinn Tjarnarskógur</t>
  </si>
  <si>
    <t>Leikskólinn Sólvellir, Seyðisfj.</t>
  </si>
  <si>
    <t>Leikskólinn Bjarkatún</t>
  </si>
  <si>
    <t>Leikskólinn Hádegishöfði</t>
  </si>
  <si>
    <t>7502</t>
  </si>
  <si>
    <t>7502 Vopnafjarðarhreppur</t>
  </si>
  <si>
    <t>Leikskólinn Brekkubær</t>
  </si>
  <si>
    <t>8000</t>
  </si>
  <si>
    <t>8000 Vestmannaeyjabær</t>
  </si>
  <si>
    <t>Leikskólinn Kirkjugerði</t>
  </si>
  <si>
    <t>Leikskólinn Víkin</t>
  </si>
  <si>
    <t>8200</t>
  </si>
  <si>
    <t>8200 Sveitarfélagið Árborg</t>
  </si>
  <si>
    <t>Leikskólinn Álfheimar</t>
  </si>
  <si>
    <t>Leikskólinn Hulduheimar, Árb.</t>
  </si>
  <si>
    <t>Leikskólinn Árbær</t>
  </si>
  <si>
    <t>Leikskólinn Jötunheimar</t>
  </si>
  <si>
    <t>Leikskólinn Strandheimar</t>
  </si>
  <si>
    <t>Leikskólinn Goðheimar</t>
  </si>
  <si>
    <t>8401</t>
  </si>
  <si>
    <t>8401 Sveitarfélagið Hornafjörður</t>
  </si>
  <si>
    <t>Leikskólinn Sjónarhóll</t>
  </si>
  <si>
    <t>8508</t>
  </si>
  <si>
    <t>8508 Mýrdalshreppur</t>
  </si>
  <si>
    <t>Leikskólinn Mánaland</t>
  </si>
  <si>
    <t>8613</t>
  </si>
  <si>
    <t>8613 Rangárþing eystra</t>
  </si>
  <si>
    <t>Leikskólinn Örk</t>
  </si>
  <si>
    <t>8614</t>
  </si>
  <si>
    <t>8614 Rangárþing ytra</t>
  </si>
  <si>
    <t>Leikskólinn Heklukot</t>
  </si>
  <si>
    <t>Leikskólinn Laugalandi</t>
  </si>
  <si>
    <t>8710</t>
  </si>
  <si>
    <t>8710 Hrunamannahreppur</t>
  </si>
  <si>
    <t>Leikskólinn Undraland, Hr.m.hr.</t>
  </si>
  <si>
    <t>8716</t>
  </si>
  <si>
    <t>8716 Hveragerðisbær</t>
  </si>
  <si>
    <t>Leikskólinn Undraland, Hverag.</t>
  </si>
  <si>
    <t>Leikskólinn Óskaland</t>
  </si>
  <si>
    <t>8719</t>
  </si>
  <si>
    <t>8719 Grímsnes- og Grafningshreppur</t>
  </si>
  <si>
    <t>Leikskólinn Kerhólsskóli</t>
  </si>
  <si>
    <t>8720</t>
  </si>
  <si>
    <t>8720 Skeiða- og Gnúpverjahreppur</t>
  </si>
  <si>
    <t>Leikskólinn Leikholt</t>
  </si>
  <si>
    <t>8721</t>
  </si>
  <si>
    <t>8721 Bláskógabyggð</t>
  </si>
  <si>
    <t>Leikskólinn Bláskógaskóli</t>
  </si>
  <si>
    <t>8722</t>
  </si>
  <si>
    <t>8722 Flóahreppur</t>
  </si>
  <si>
    <t>Leikskólinn Krakkaborg</t>
  </si>
  <si>
    <t>Annar kostnaður samtals</t>
  </si>
  <si>
    <t>Annar kostnaður án innri leigu</t>
  </si>
  <si>
    <t>Innri húsaleiga (Eignasjóður)</t>
  </si>
  <si>
    <t>Kostnaður brúttó</t>
  </si>
  <si>
    <t>Kostnaður nettó</t>
  </si>
  <si>
    <t>Brútto kosnaður á heildagsígildi</t>
  </si>
  <si>
    <t>Brútto kosnaður án innri leigu á heildagsígildi</t>
  </si>
  <si>
    <t>4 tímar</t>
  </si>
  <si>
    <t>5 tímar</t>
  </si>
  <si>
    <t>6 tímar</t>
  </si>
  <si>
    <t>7 tímar</t>
  </si>
  <si>
    <t>8 tímar</t>
  </si>
  <si>
    <t>9 tímar</t>
  </si>
  <si>
    <t>Leikskólinn Hlíðarberg, Hafn.fj.</t>
  </si>
  <si>
    <t>Leikskólinn Araklettur</t>
  </si>
  <si>
    <t>Leikskólinn Lundasel/Pálmholt</t>
  </si>
  <si>
    <t>Leikskólinn Kötlukot</t>
  </si>
  <si>
    <t>Leikskólinn Krummakot</t>
  </si>
  <si>
    <t>Leikskólinn Álfasteinn, Hörg.b.</t>
  </si>
  <si>
    <t>Leikskólinn Þimgeyjarskóli</t>
  </si>
  <si>
    <t>Leikskólinn Barnaból, Þórsh.hr.</t>
  </si>
  <si>
    <t>Leikskólinn Álfaborg Blásk.b.</t>
  </si>
  <si>
    <t>Heildagsígildi</t>
  </si>
  <si>
    <t>Leikskólinn Krakkakot, Garðab.</t>
  </si>
  <si>
    <t>Ár</t>
  </si>
  <si>
    <t>Börn</t>
  </si>
  <si>
    <t>Stærð skóla</t>
  </si>
  <si>
    <t>Minna en 8 tíma vistun %</t>
  </si>
  <si>
    <t>8 tíma vistun %</t>
  </si>
  <si>
    <t>Meira en 8 tíma vistun %</t>
  </si>
  <si>
    <t>&lt;  20</t>
  </si>
  <si>
    <t>20 - 40</t>
  </si>
  <si>
    <t>41 - 60</t>
  </si>
  <si>
    <t>61 - 80</t>
  </si>
  <si>
    <t>81 - 100</t>
  </si>
  <si>
    <t>101  &gt;</t>
  </si>
  <si>
    <t>Samtals stöðugildi</t>
  </si>
  <si>
    <t>Leikskólakennarar</t>
  </si>
  <si>
    <t>Önnur uppeldismenntun</t>
  </si>
  <si>
    <t>Ófaglærðir starfsmenn</t>
  </si>
  <si>
    <t>Annað  (matseld,þrif,skrif-stofa)</t>
  </si>
  <si>
    <t>Leikskólinn Hamravellir</t>
  </si>
  <si>
    <t>Fjöldi heildagsígilda á hvert stöðuglidi</t>
  </si>
  <si>
    <t>Ófaglærðir og aðrir starfsmenn</t>
  </si>
  <si>
    <t>% Leikskólakennara</t>
  </si>
  <si>
    <t>% Önnur uppeldismennutn</t>
  </si>
  <si>
    <t>% Ófaglærðir og aðrir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</si>
</sst>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theme="1"/>
      <name val="Aptos Narrow"/>
      <family val="2"/>
      <scheme val="minor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1" fillId="2" borderId="0" xfId="0" applyFont="1" applyFill="1" applyAlignment="1">
      <alignment wrapText="1"/>
    </xf>
    <xf numFmtId="0" fontId="3" fillId="0" borderId="0" xfId="1" applyFont="1"/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9" fontId="0" fillId="0" borderId="0" xfId="0" applyNumberFormat="1"/>
    <xf numFmtId="0" fontId="2" fillId="0" borderId="0" xfId="1"/>
    <xf numFmtId="0" fontId="3" fillId="0" borderId="0" xfId="1" applyFont="1" applyAlignment="1">
      <alignment horizontal="right"/>
    </xf>
    <xf numFmtId="164" fontId="0" fillId="0" borderId="0" xfId="0" applyNumberFormat="1"/>
    <xf numFmtId="3" fontId="0" fillId="0" borderId="0" xfId="0" applyNumberFormat="1"/>
    <xf numFmtId="3" fontId="5" fillId="0" borderId="0" xfId="1" applyNumberFormat="1" applyFont="1"/>
    <xf numFmtId="9" fontId="0" fillId="2" borderId="0" xfId="2" applyFont="1" applyFill="1" applyBorder="1"/>
    <xf numFmtId="9" fontId="1" fillId="2" borderId="0" xfId="2" applyFont="1" applyFill="1" applyBorder="1"/>
    <xf numFmtId="3" fontId="0" fillId="2" borderId="0" xfId="0" applyNumberFormat="1" applyFill="1"/>
    <xf numFmtId="3" fontId="1" fillId="2" borderId="0" xfId="0" applyNumberFormat="1" applyFont="1" applyFill="1"/>
    <xf numFmtId="0" fontId="1" fillId="3" borderId="0" xfId="0" applyFont="1" applyFill="1" applyAlignment="1">
      <alignment wrapText="1"/>
    </xf>
    <xf numFmtId="164" fontId="0" fillId="2" borderId="0" xfId="0" applyNumberFormat="1" applyFill="1"/>
    <xf numFmtId="164" fontId="5" fillId="0" borderId="0" xfId="1" applyNumberFormat="1" applyFont="1"/>
    <xf numFmtId="9" fontId="0" fillId="2" borderId="0" xfId="2" applyFont="1" applyFill="1"/>
    <xf numFmtId="9" fontId="1" fillId="2" borderId="0" xfId="2" applyFont="1" applyFill="1"/>
    <xf numFmtId="164" fontId="0" fillId="3" borderId="0" xfId="0" applyNumberFormat="1" applyFill="1"/>
    <xf numFmtId="164" fontId="5" fillId="3" borderId="0" xfId="1" applyNumberFormat="1" applyFont="1" applyFill="1"/>
  </cellXfs>
  <cellStyles count="3">
    <cellStyle name="Normal" xfId="0" builtinId="0"/>
    <cellStyle name="Normal_Sheet1" xfId="1" xr:uid="{1C641E39-EE99-45C5-A473-0ACEDC8FD2B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FFFC0-B73C-43D2-81FD-7BA908017114}">
  <dimension ref="A1:AI21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RowHeight="14.5" x14ac:dyDescent="0.35"/>
  <cols>
    <col min="1" max="2" width="8.7265625" style="5"/>
    <col min="3" max="3" width="21.54296875" customWidth="1"/>
    <col min="4" max="4" width="26.90625" customWidth="1"/>
    <col min="5" max="12" width="8" customWidth="1"/>
    <col min="13" max="13" width="8.36328125" customWidth="1"/>
    <col min="14" max="16" width="9" customWidth="1"/>
    <col min="17" max="23" width="15.81640625" customWidth="1"/>
    <col min="24" max="24" width="12.1796875" customWidth="1"/>
    <col min="25" max="25" width="12.54296875" customWidth="1"/>
    <col min="27" max="27" width="10.1796875" customWidth="1"/>
  </cols>
  <sheetData>
    <row r="1" spans="1:35" ht="58.5" customHeight="1" x14ac:dyDescent="0.35">
      <c r="A1" s="3" t="s">
        <v>321</v>
      </c>
      <c r="B1" s="3" t="s">
        <v>2</v>
      </c>
      <c r="C1" s="4" t="s">
        <v>3</v>
      </c>
      <c r="D1" s="4" t="s">
        <v>4</v>
      </c>
      <c r="E1" s="4" t="s">
        <v>322</v>
      </c>
      <c r="F1" s="4" t="s">
        <v>323</v>
      </c>
      <c r="G1" s="4" t="s">
        <v>304</v>
      </c>
      <c r="H1" s="4" t="s">
        <v>305</v>
      </c>
      <c r="I1" s="4" t="s">
        <v>306</v>
      </c>
      <c r="J1" s="4" t="s">
        <v>307</v>
      </c>
      <c r="K1" s="4" t="s">
        <v>308</v>
      </c>
      <c r="L1" s="4" t="s">
        <v>309</v>
      </c>
      <c r="M1" s="4" t="s">
        <v>319</v>
      </c>
      <c r="N1" s="1" t="s">
        <v>324</v>
      </c>
      <c r="O1" s="1" t="s">
        <v>325</v>
      </c>
      <c r="P1" s="1" t="s">
        <v>326</v>
      </c>
      <c r="Q1" s="4" t="s">
        <v>0</v>
      </c>
      <c r="R1" s="4" t="s">
        <v>1</v>
      </c>
      <c r="S1" s="4" t="s">
        <v>297</v>
      </c>
      <c r="T1" s="4" t="s">
        <v>298</v>
      </c>
      <c r="U1" s="4" t="s">
        <v>299</v>
      </c>
      <c r="V1" s="4" t="s">
        <v>300</v>
      </c>
      <c r="W1" s="4" t="s">
        <v>301</v>
      </c>
      <c r="X1" s="1" t="s">
        <v>302</v>
      </c>
      <c r="Y1" s="1" t="s">
        <v>303</v>
      </c>
      <c r="Z1" s="4" t="s">
        <v>333</v>
      </c>
      <c r="AA1" s="1" t="s">
        <v>339</v>
      </c>
      <c r="AB1" s="4" t="s">
        <v>334</v>
      </c>
      <c r="AC1" s="4" t="s">
        <v>335</v>
      </c>
      <c r="AD1" s="15" t="s">
        <v>336</v>
      </c>
      <c r="AE1" s="15" t="s">
        <v>337</v>
      </c>
      <c r="AF1" s="15" t="s">
        <v>340</v>
      </c>
      <c r="AG1" s="1" t="s">
        <v>341</v>
      </c>
      <c r="AH1" s="1" t="s">
        <v>342</v>
      </c>
      <c r="AI1" s="1" t="s">
        <v>343</v>
      </c>
    </row>
    <row r="2" spans="1:35" x14ac:dyDescent="0.35">
      <c r="A2" s="5">
        <v>2024</v>
      </c>
      <c r="B2" s="5" t="s">
        <v>5</v>
      </c>
      <c r="C2" t="s">
        <v>6</v>
      </c>
      <c r="D2" t="s">
        <v>7</v>
      </c>
      <c r="E2" s="2">
        <f t="shared" ref="E2:E65" si="0">G2+H2+I2+J2+K2+L2</f>
        <v>95</v>
      </c>
      <c r="F2" s="2" t="s">
        <v>331</v>
      </c>
      <c r="G2" s="6"/>
      <c r="H2" s="6"/>
      <c r="I2" s="7">
        <v>4</v>
      </c>
      <c r="J2" s="7">
        <v>4</v>
      </c>
      <c r="K2" s="7">
        <v>56</v>
      </c>
      <c r="L2" s="7">
        <v>31</v>
      </c>
      <c r="M2" s="8">
        <v>97.375</v>
      </c>
      <c r="N2" s="11">
        <f t="shared" ref="N2:N65" si="1">(G2+H2+I2+J2)/E2</f>
        <v>8.4210526315789472E-2</v>
      </c>
      <c r="O2" s="11">
        <f t="shared" ref="O2:O65" si="2">K2/E2</f>
        <v>0.58947368421052626</v>
      </c>
      <c r="P2" s="11">
        <f t="shared" ref="P2:P65" si="3">L2/E2</f>
        <v>0.32631578947368423</v>
      </c>
      <c r="Q2" s="9">
        <v>-28793573</v>
      </c>
      <c r="R2" s="9">
        <v>277889958</v>
      </c>
      <c r="S2" s="9">
        <v>77758777</v>
      </c>
      <c r="T2" s="9">
        <f t="shared" ref="T2:T65" si="4">S2-U2</f>
        <v>50872074</v>
      </c>
      <c r="U2" s="9">
        <v>26886703</v>
      </c>
      <c r="V2" s="9">
        <f t="shared" ref="V2:V65" si="5">R2+S2</f>
        <v>355648735</v>
      </c>
      <c r="W2" s="9">
        <f t="shared" ref="W2:W65" si="6">V2+Q2</f>
        <v>326855162</v>
      </c>
      <c r="X2" s="13">
        <f t="shared" ref="X2:X65" si="7">V2/M2</f>
        <v>3652361.8485237486</v>
      </c>
      <c r="Y2" s="13">
        <f t="shared" ref="Y2:Y65" si="8">(V2-U2)/M2</f>
        <v>3376246.7984595634</v>
      </c>
      <c r="Z2" s="8">
        <v>25.7</v>
      </c>
      <c r="AA2" s="16">
        <f>M2/Z2</f>
        <v>3.7889105058365762</v>
      </c>
      <c r="AB2" s="8">
        <v>5</v>
      </c>
      <c r="AC2" s="8">
        <v>9</v>
      </c>
      <c r="AD2" s="8">
        <v>11.7</v>
      </c>
      <c r="AE2" s="8">
        <v>0</v>
      </c>
      <c r="AF2" s="20">
        <f>AD2+AE2</f>
        <v>11.7</v>
      </c>
      <c r="AG2" s="18">
        <f>AB2/Z2</f>
        <v>0.19455252918287938</v>
      </c>
      <c r="AH2" s="18">
        <f>AC2/Z2</f>
        <v>0.35019455252918291</v>
      </c>
      <c r="AI2" s="18">
        <f>AF2/Z2</f>
        <v>0.45525291828793774</v>
      </c>
    </row>
    <row r="3" spans="1:35" x14ac:dyDescent="0.35">
      <c r="A3" s="5">
        <v>2024</v>
      </c>
      <c r="B3" s="5" t="s">
        <v>5</v>
      </c>
      <c r="C3" t="s">
        <v>6</v>
      </c>
      <c r="D3" t="s">
        <v>8</v>
      </c>
      <c r="E3" s="2">
        <f t="shared" si="0"/>
        <v>81</v>
      </c>
      <c r="F3" s="2" t="s">
        <v>331</v>
      </c>
      <c r="G3" s="6"/>
      <c r="H3" s="6"/>
      <c r="I3" s="7">
        <v>1</v>
      </c>
      <c r="J3" s="7">
        <v>14</v>
      </c>
      <c r="K3" s="7">
        <v>34</v>
      </c>
      <c r="L3" s="7">
        <v>32</v>
      </c>
      <c r="M3" s="8">
        <v>83</v>
      </c>
      <c r="N3" s="11">
        <f t="shared" si="1"/>
        <v>0.18518518518518517</v>
      </c>
      <c r="O3" s="11">
        <f t="shared" si="2"/>
        <v>0.41975308641975306</v>
      </c>
      <c r="P3" s="11">
        <f t="shared" si="3"/>
        <v>0.39506172839506171</v>
      </c>
      <c r="Q3" s="9">
        <v>-24562240</v>
      </c>
      <c r="R3" s="9">
        <v>302946981</v>
      </c>
      <c r="S3" s="9">
        <v>77378799</v>
      </c>
      <c r="T3" s="9">
        <f t="shared" si="4"/>
        <v>41721305</v>
      </c>
      <c r="U3" s="9">
        <v>35657494</v>
      </c>
      <c r="V3" s="9">
        <f t="shared" si="5"/>
        <v>380325780</v>
      </c>
      <c r="W3" s="9">
        <f t="shared" si="6"/>
        <v>355763540</v>
      </c>
      <c r="X3" s="13">
        <f t="shared" si="7"/>
        <v>4582238.3132530125</v>
      </c>
      <c r="Y3" s="13">
        <f t="shared" si="8"/>
        <v>4152629.9518072288</v>
      </c>
      <c r="Z3" s="8">
        <v>22.06</v>
      </c>
      <c r="AA3" s="16">
        <f t="shared" ref="AA3:AA66" si="9">M3/Z3</f>
        <v>3.762466001813237</v>
      </c>
      <c r="AB3" s="8">
        <v>15.06</v>
      </c>
      <c r="AC3" s="8">
        <v>3</v>
      </c>
      <c r="AD3" s="8">
        <v>4</v>
      </c>
      <c r="AE3" s="8">
        <v>0</v>
      </c>
      <c r="AF3" s="20">
        <f t="shared" ref="AF3:AF66" si="10">AD3+AE3</f>
        <v>4</v>
      </c>
      <c r="AG3" s="18">
        <f t="shared" ref="AG3:AG66" si="11">AB3/Z3</f>
        <v>0.68268359020852232</v>
      </c>
      <c r="AH3" s="18">
        <f t="shared" ref="AH3:AH66" si="12">AC3/Z3</f>
        <v>0.13599274705349049</v>
      </c>
      <c r="AI3" s="18">
        <f t="shared" ref="AI3:AI66" si="13">AF3/Z3</f>
        <v>0.18132366273798731</v>
      </c>
    </row>
    <row r="4" spans="1:35" x14ac:dyDescent="0.35">
      <c r="A4" s="5">
        <v>2024</v>
      </c>
      <c r="B4" s="5" t="s">
        <v>5</v>
      </c>
      <c r="C4" t="s">
        <v>6</v>
      </c>
      <c r="D4" t="s">
        <v>9</v>
      </c>
      <c r="E4" s="2">
        <f t="shared" si="0"/>
        <v>45</v>
      </c>
      <c r="F4" s="2" t="s">
        <v>329</v>
      </c>
      <c r="G4" s="6"/>
      <c r="H4" s="6"/>
      <c r="I4" s="6"/>
      <c r="J4" s="7">
        <v>4</v>
      </c>
      <c r="K4" s="7">
        <v>32</v>
      </c>
      <c r="L4" s="7">
        <v>9</v>
      </c>
      <c r="M4" s="8">
        <v>45.625</v>
      </c>
      <c r="N4" s="11">
        <f t="shared" si="1"/>
        <v>8.8888888888888892E-2</v>
      </c>
      <c r="O4" s="11">
        <f t="shared" si="2"/>
        <v>0.71111111111111114</v>
      </c>
      <c r="P4" s="11">
        <f t="shared" si="3"/>
        <v>0.2</v>
      </c>
      <c r="Q4" s="9">
        <v>-14555602</v>
      </c>
      <c r="R4" s="9">
        <v>182322069</v>
      </c>
      <c r="S4" s="9">
        <v>31477304</v>
      </c>
      <c r="T4" s="9">
        <f t="shared" si="4"/>
        <v>31477304</v>
      </c>
      <c r="U4" s="9">
        <v>0</v>
      </c>
      <c r="V4" s="9">
        <f t="shared" si="5"/>
        <v>213799373</v>
      </c>
      <c r="W4" s="9">
        <f t="shared" si="6"/>
        <v>199243771</v>
      </c>
      <c r="X4" s="13">
        <f t="shared" si="7"/>
        <v>4686013.6547945207</v>
      </c>
      <c r="Y4" s="13">
        <f t="shared" si="8"/>
        <v>4686013.6547945207</v>
      </c>
      <c r="Z4" s="8">
        <v>18.149999999999999</v>
      </c>
      <c r="AA4" s="16">
        <f t="shared" si="9"/>
        <v>2.5137741046831956</v>
      </c>
      <c r="AB4" s="8">
        <v>2.5</v>
      </c>
      <c r="AC4" s="8">
        <v>1.5</v>
      </c>
      <c r="AD4" s="8">
        <v>14.15</v>
      </c>
      <c r="AE4" s="8">
        <v>0</v>
      </c>
      <c r="AF4" s="20">
        <f t="shared" si="10"/>
        <v>14.15</v>
      </c>
      <c r="AG4" s="18">
        <f t="shared" si="11"/>
        <v>0.13774104683195593</v>
      </c>
      <c r="AH4" s="18">
        <f t="shared" si="12"/>
        <v>8.2644628099173556E-2</v>
      </c>
      <c r="AI4" s="18">
        <f t="shared" si="13"/>
        <v>0.77961432506887063</v>
      </c>
    </row>
    <row r="5" spans="1:35" x14ac:dyDescent="0.35">
      <c r="A5" s="5">
        <v>2024</v>
      </c>
      <c r="B5" s="5" t="s">
        <v>5</v>
      </c>
      <c r="C5" t="s">
        <v>6</v>
      </c>
      <c r="D5" t="s">
        <v>25</v>
      </c>
      <c r="E5" s="2">
        <f t="shared" si="0"/>
        <v>54</v>
      </c>
      <c r="F5" s="2" t="s">
        <v>329</v>
      </c>
      <c r="G5" s="6"/>
      <c r="H5" s="7">
        <v>1</v>
      </c>
      <c r="I5" s="7">
        <v>1</v>
      </c>
      <c r="J5" s="7">
        <v>2</v>
      </c>
      <c r="K5" s="7">
        <v>40</v>
      </c>
      <c r="L5" s="7">
        <v>10</v>
      </c>
      <c r="M5" s="8">
        <v>54.375</v>
      </c>
      <c r="N5" s="11">
        <f t="shared" si="1"/>
        <v>7.407407407407407E-2</v>
      </c>
      <c r="O5" s="11">
        <f t="shared" si="2"/>
        <v>0.7407407407407407</v>
      </c>
      <c r="P5" s="11">
        <f t="shared" si="3"/>
        <v>0.18518518518518517</v>
      </c>
      <c r="Q5" s="9">
        <v>-23957866</v>
      </c>
      <c r="R5" s="9">
        <v>256216381</v>
      </c>
      <c r="S5" s="9">
        <v>80029764</v>
      </c>
      <c r="T5" s="9">
        <f t="shared" si="4"/>
        <v>46727658</v>
      </c>
      <c r="U5" s="9">
        <v>33302106</v>
      </c>
      <c r="V5" s="9">
        <f t="shared" si="5"/>
        <v>336246145</v>
      </c>
      <c r="W5" s="9">
        <f t="shared" si="6"/>
        <v>312288279</v>
      </c>
      <c r="X5" s="13">
        <f t="shared" si="7"/>
        <v>6183837.1494252877</v>
      </c>
      <c r="Y5" s="13">
        <f t="shared" si="8"/>
        <v>5571384.6252873568</v>
      </c>
      <c r="Z5" s="8">
        <v>15.55</v>
      </c>
      <c r="AA5" s="16">
        <f t="shared" si="9"/>
        <v>3.4967845659163985</v>
      </c>
      <c r="AB5" s="8">
        <v>2</v>
      </c>
      <c r="AC5" s="8">
        <v>3.25</v>
      </c>
      <c r="AD5" s="8">
        <v>10.3</v>
      </c>
      <c r="AE5" s="8">
        <v>0</v>
      </c>
      <c r="AF5" s="20">
        <f t="shared" si="10"/>
        <v>10.3</v>
      </c>
      <c r="AG5" s="18">
        <f t="shared" si="11"/>
        <v>0.12861736334405144</v>
      </c>
      <c r="AH5" s="18">
        <f t="shared" si="12"/>
        <v>0.20900321543408359</v>
      </c>
      <c r="AI5" s="18">
        <f t="shared" si="13"/>
        <v>0.66237942122186499</v>
      </c>
    </row>
    <row r="6" spans="1:35" x14ac:dyDescent="0.35">
      <c r="A6" s="5">
        <v>2024</v>
      </c>
      <c r="B6" s="5" t="s">
        <v>5</v>
      </c>
      <c r="C6" t="s">
        <v>6</v>
      </c>
      <c r="D6" t="s">
        <v>10</v>
      </c>
      <c r="E6" s="2">
        <f t="shared" si="0"/>
        <v>101</v>
      </c>
      <c r="F6" s="2" t="s">
        <v>332</v>
      </c>
      <c r="G6" s="6"/>
      <c r="H6" s="6"/>
      <c r="I6" s="7">
        <v>4</v>
      </c>
      <c r="J6" s="7">
        <v>6</v>
      </c>
      <c r="K6" s="7">
        <v>67</v>
      </c>
      <c r="L6" s="7">
        <v>24</v>
      </c>
      <c r="M6" s="8">
        <v>102.25</v>
      </c>
      <c r="N6" s="11">
        <f t="shared" si="1"/>
        <v>9.9009900990099015E-2</v>
      </c>
      <c r="O6" s="11">
        <f t="shared" si="2"/>
        <v>0.6633663366336634</v>
      </c>
      <c r="P6" s="11">
        <f t="shared" si="3"/>
        <v>0.23762376237623761</v>
      </c>
      <c r="Q6" s="9">
        <v>-31260382</v>
      </c>
      <c r="R6" s="9">
        <v>378193332</v>
      </c>
      <c r="S6" s="9">
        <v>91775175</v>
      </c>
      <c r="T6" s="9">
        <f t="shared" si="4"/>
        <v>52361416</v>
      </c>
      <c r="U6" s="9">
        <v>39413759</v>
      </c>
      <c r="V6" s="9">
        <f t="shared" si="5"/>
        <v>469968507</v>
      </c>
      <c r="W6" s="9">
        <f t="shared" si="6"/>
        <v>438708125</v>
      </c>
      <c r="X6" s="13">
        <f t="shared" si="7"/>
        <v>4596269.017114914</v>
      </c>
      <c r="Y6" s="13">
        <f t="shared" si="8"/>
        <v>4210804.3814180931</v>
      </c>
      <c r="Z6" s="8">
        <v>29.31</v>
      </c>
      <c r="AA6" s="16">
        <f t="shared" si="9"/>
        <v>3.4885704537700444</v>
      </c>
      <c r="AB6" s="8">
        <v>6</v>
      </c>
      <c r="AC6" s="8">
        <v>9.8000000000000007</v>
      </c>
      <c r="AD6" s="8">
        <v>13.51</v>
      </c>
      <c r="AE6" s="8">
        <v>0</v>
      </c>
      <c r="AF6" s="20">
        <f t="shared" si="10"/>
        <v>13.51</v>
      </c>
      <c r="AG6" s="18">
        <f t="shared" si="11"/>
        <v>0.20470829068577279</v>
      </c>
      <c r="AH6" s="18">
        <f t="shared" si="12"/>
        <v>0.33435687478676224</v>
      </c>
      <c r="AI6" s="18">
        <f t="shared" si="13"/>
        <v>0.46093483452746503</v>
      </c>
    </row>
    <row r="7" spans="1:35" x14ac:dyDescent="0.35">
      <c r="A7" s="5">
        <v>2024</v>
      </c>
      <c r="B7" s="5" t="s">
        <v>5</v>
      </c>
      <c r="C7" t="s">
        <v>6</v>
      </c>
      <c r="D7" t="s">
        <v>56</v>
      </c>
      <c r="E7" s="2">
        <f t="shared" si="0"/>
        <v>40</v>
      </c>
      <c r="F7" s="2" t="s">
        <v>328</v>
      </c>
      <c r="G7" s="6"/>
      <c r="H7" s="6"/>
      <c r="I7" s="7">
        <v>2</v>
      </c>
      <c r="J7" s="7">
        <v>4</v>
      </c>
      <c r="K7" s="7">
        <v>27</v>
      </c>
      <c r="L7" s="7">
        <v>7</v>
      </c>
      <c r="M7" s="8">
        <v>39.875</v>
      </c>
      <c r="N7" s="11">
        <f t="shared" si="1"/>
        <v>0.15</v>
      </c>
      <c r="O7" s="11">
        <f t="shared" si="2"/>
        <v>0.67500000000000004</v>
      </c>
      <c r="P7" s="11">
        <f t="shared" si="3"/>
        <v>0.17499999999999999</v>
      </c>
      <c r="Q7" s="9">
        <v>-12199366</v>
      </c>
      <c r="R7" s="9">
        <v>130628171</v>
      </c>
      <c r="S7" s="9">
        <v>30577367</v>
      </c>
      <c r="T7" s="9">
        <f t="shared" si="4"/>
        <v>10236955</v>
      </c>
      <c r="U7" s="9">
        <v>20340412</v>
      </c>
      <c r="V7" s="9">
        <f t="shared" si="5"/>
        <v>161205538</v>
      </c>
      <c r="W7" s="9">
        <f t="shared" si="6"/>
        <v>149006172</v>
      </c>
      <c r="X7" s="13">
        <f t="shared" si="7"/>
        <v>4042772.1128526647</v>
      </c>
      <c r="Y7" s="13">
        <f t="shared" si="8"/>
        <v>3532667.7366771158</v>
      </c>
      <c r="Z7" s="8">
        <v>13.91</v>
      </c>
      <c r="AA7" s="16">
        <f t="shared" si="9"/>
        <v>2.8666427030913013</v>
      </c>
      <c r="AB7" s="8">
        <v>1</v>
      </c>
      <c r="AC7" s="8">
        <v>3.3</v>
      </c>
      <c r="AD7" s="8">
        <v>8.61</v>
      </c>
      <c r="AE7" s="8">
        <v>1</v>
      </c>
      <c r="AF7" s="20">
        <f t="shared" si="10"/>
        <v>9.61</v>
      </c>
      <c r="AG7" s="18">
        <f t="shared" si="11"/>
        <v>7.1890726096333568E-2</v>
      </c>
      <c r="AH7" s="18">
        <f t="shared" si="12"/>
        <v>0.23723939611790076</v>
      </c>
      <c r="AI7" s="18">
        <f t="shared" si="13"/>
        <v>0.69086987778576558</v>
      </c>
    </row>
    <row r="8" spans="1:35" x14ac:dyDescent="0.35">
      <c r="A8" s="5">
        <v>2024</v>
      </c>
      <c r="B8" s="5" t="s">
        <v>5</v>
      </c>
      <c r="C8" t="s">
        <v>6</v>
      </c>
      <c r="D8" t="s">
        <v>63</v>
      </c>
      <c r="E8" s="2">
        <f t="shared" si="0"/>
        <v>107</v>
      </c>
      <c r="F8" s="2" t="s">
        <v>332</v>
      </c>
      <c r="G8" s="6"/>
      <c r="H8" s="6"/>
      <c r="I8" s="7">
        <v>1</v>
      </c>
      <c r="J8" s="7">
        <v>6</v>
      </c>
      <c r="K8" s="7">
        <v>61</v>
      </c>
      <c r="L8" s="7">
        <v>39</v>
      </c>
      <c r="M8" s="8">
        <v>110.875</v>
      </c>
      <c r="N8" s="11">
        <f t="shared" si="1"/>
        <v>6.5420560747663545E-2</v>
      </c>
      <c r="O8" s="11">
        <f t="shared" si="2"/>
        <v>0.57009345794392519</v>
      </c>
      <c r="P8" s="11">
        <f t="shared" si="3"/>
        <v>0.3644859813084112</v>
      </c>
      <c r="Q8" s="9">
        <v>-39543276</v>
      </c>
      <c r="R8" s="9">
        <v>364361809</v>
      </c>
      <c r="S8" s="9">
        <v>96763602</v>
      </c>
      <c r="T8" s="9">
        <f t="shared" si="4"/>
        <v>55726475</v>
      </c>
      <c r="U8" s="9">
        <v>41037127</v>
      </c>
      <c r="V8" s="9">
        <f t="shared" si="5"/>
        <v>461125411</v>
      </c>
      <c r="W8" s="9">
        <f t="shared" si="6"/>
        <v>421582135</v>
      </c>
      <c r="X8" s="13">
        <f t="shared" si="7"/>
        <v>4158966.5028184894</v>
      </c>
      <c r="Y8" s="13">
        <f t="shared" si="8"/>
        <v>3788845.8534385571</v>
      </c>
      <c r="Z8" s="8">
        <v>35.1</v>
      </c>
      <c r="AA8" s="16">
        <f t="shared" si="9"/>
        <v>3.1588319088319086</v>
      </c>
      <c r="AB8" s="8">
        <v>4.9400000000000004</v>
      </c>
      <c r="AC8" s="8">
        <v>4</v>
      </c>
      <c r="AD8" s="8">
        <v>25.16</v>
      </c>
      <c r="AE8" s="8">
        <v>1</v>
      </c>
      <c r="AF8" s="20">
        <f t="shared" si="10"/>
        <v>26.16</v>
      </c>
      <c r="AG8" s="18">
        <f t="shared" si="11"/>
        <v>0.14074074074074075</v>
      </c>
      <c r="AH8" s="18">
        <f t="shared" si="12"/>
        <v>0.11396011396011396</v>
      </c>
      <c r="AI8" s="18">
        <f t="shared" si="13"/>
        <v>0.74529914529914532</v>
      </c>
    </row>
    <row r="9" spans="1:35" x14ac:dyDescent="0.35">
      <c r="A9" s="5">
        <v>2024</v>
      </c>
      <c r="B9" s="5" t="s">
        <v>5</v>
      </c>
      <c r="C9" t="s">
        <v>6</v>
      </c>
      <c r="D9" t="s">
        <v>45</v>
      </c>
      <c r="E9" s="2">
        <f t="shared" si="0"/>
        <v>74</v>
      </c>
      <c r="F9" s="2" t="s">
        <v>330</v>
      </c>
      <c r="G9" s="7">
        <v>1</v>
      </c>
      <c r="H9" s="6"/>
      <c r="I9" s="6"/>
      <c r="J9" s="7">
        <v>5</v>
      </c>
      <c r="K9" s="7">
        <v>28</v>
      </c>
      <c r="L9" s="7">
        <v>40</v>
      </c>
      <c r="M9" s="8">
        <v>77.875</v>
      </c>
      <c r="N9" s="11">
        <f t="shared" si="1"/>
        <v>8.1081081081081086E-2</v>
      </c>
      <c r="O9" s="11">
        <f t="shared" si="2"/>
        <v>0.3783783783783784</v>
      </c>
      <c r="P9" s="11">
        <f t="shared" si="3"/>
        <v>0.54054054054054057</v>
      </c>
      <c r="Q9" s="9">
        <v>-22507632</v>
      </c>
      <c r="R9" s="9">
        <v>207664072</v>
      </c>
      <c r="S9" s="9">
        <v>61735316</v>
      </c>
      <c r="T9" s="9">
        <f t="shared" si="4"/>
        <v>40178996</v>
      </c>
      <c r="U9" s="9">
        <v>21556320</v>
      </c>
      <c r="V9" s="9">
        <f t="shared" si="5"/>
        <v>269399388</v>
      </c>
      <c r="W9" s="9">
        <f t="shared" si="6"/>
        <v>246891756</v>
      </c>
      <c r="X9" s="13">
        <f t="shared" si="7"/>
        <v>3459382.1894060997</v>
      </c>
      <c r="Y9" s="13">
        <f t="shared" si="8"/>
        <v>3182575.5120385233</v>
      </c>
      <c r="Z9" s="8">
        <v>26.54</v>
      </c>
      <c r="AA9" s="16">
        <f t="shared" si="9"/>
        <v>2.9342501883948757</v>
      </c>
      <c r="AB9" s="8">
        <v>3.8</v>
      </c>
      <c r="AC9" s="8">
        <v>1.22</v>
      </c>
      <c r="AD9" s="8">
        <v>21.52</v>
      </c>
      <c r="AE9" s="8">
        <v>0</v>
      </c>
      <c r="AF9" s="20">
        <f t="shared" si="10"/>
        <v>21.52</v>
      </c>
      <c r="AG9" s="18">
        <f t="shared" si="11"/>
        <v>0.14318010550113036</v>
      </c>
      <c r="AH9" s="18">
        <f t="shared" si="12"/>
        <v>4.5968349660889224E-2</v>
      </c>
      <c r="AI9" s="18">
        <f t="shared" si="13"/>
        <v>0.81085154483798039</v>
      </c>
    </row>
    <row r="10" spans="1:35" x14ac:dyDescent="0.35">
      <c r="A10" s="5">
        <v>2024</v>
      </c>
      <c r="B10" s="5" t="s">
        <v>5</v>
      </c>
      <c r="C10" t="s">
        <v>6</v>
      </c>
      <c r="D10" t="s">
        <v>57</v>
      </c>
      <c r="E10" s="2">
        <f t="shared" si="0"/>
        <v>109</v>
      </c>
      <c r="F10" s="2" t="s">
        <v>332</v>
      </c>
      <c r="G10" s="6"/>
      <c r="H10" s="6"/>
      <c r="I10" s="7">
        <v>5</v>
      </c>
      <c r="J10" s="7">
        <v>11</v>
      </c>
      <c r="K10" s="7">
        <v>55</v>
      </c>
      <c r="L10" s="7">
        <v>38</v>
      </c>
      <c r="M10" s="8">
        <v>111.125</v>
      </c>
      <c r="N10" s="11">
        <f t="shared" si="1"/>
        <v>0.14678899082568808</v>
      </c>
      <c r="O10" s="11">
        <f t="shared" si="2"/>
        <v>0.50458715596330272</v>
      </c>
      <c r="P10" s="11">
        <f t="shared" si="3"/>
        <v>0.34862385321100919</v>
      </c>
      <c r="Q10" s="9">
        <v>-35951611</v>
      </c>
      <c r="R10" s="9">
        <v>364317443</v>
      </c>
      <c r="S10" s="9">
        <v>106002034</v>
      </c>
      <c r="T10" s="9">
        <f t="shared" si="4"/>
        <v>63709823</v>
      </c>
      <c r="U10" s="9">
        <v>42292211</v>
      </c>
      <c r="V10" s="9">
        <f t="shared" si="5"/>
        <v>470319477</v>
      </c>
      <c r="W10" s="9">
        <f t="shared" si="6"/>
        <v>434367866</v>
      </c>
      <c r="X10" s="13">
        <f t="shared" si="7"/>
        <v>4232346.2497187853</v>
      </c>
      <c r="Y10" s="13">
        <f t="shared" si="8"/>
        <v>3851763.9235095615</v>
      </c>
      <c r="Z10" s="8">
        <v>33.89</v>
      </c>
      <c r="AA10" s="16">
        <f t="shared" si="9"/>
        <v>3.278990852758926</v>
      </c>
      <c r="AB10" s="8">
        <v>6.5</v>
      </c>
      <c r="AC10" s="8">
        <v>6</v>
      </c>
      <c r="AD10" s="8">
        <v>19.39</v>
      </c>
      <c r="AE10" s="8">
        <v>2</v>
      </c>
      <c r="AF10" s="20">
        <f t="shared" si="10"/>
        <v>21.39</v>
      </c>
      <c r="AG10" s="18">
        <f t="shared" si="11"/>
        <v>0.19179699026261435</v>
      </c>
      <c r="AH10" s="18">
        <f t="shared" si="12"/>
        <v>0.17704337562702863</v>
      </c>
      <c r="AI10" s="18">
        <f t="shared" si="13"/>
        <v>0.63115963411035703</v>
      </c>
    </row>
    <row r="11" spans="1:35" x14ac:dyDescent="0.35">
      <c r="A11" s="5">
        <v>2024</v>
      </c>
      <c r="B11" s="5" t="s">
        <v>5</v>
      </c>
      <c r="C11" t="s">
        <v>6</v>
      </c>
      <c r="D11" t="s">
        <v>11</v>
      </c>
      <c r="E11" s="2">
        <f t="shared" si="0"/>
        <v>81</v>
      </c>
      <c r="F11" s="2" t="s">
        <v>331</v>
      </c>
      <c r="G11" s="6"/>
      <c r="H11" s="6"/>
      <c r="I11" s="6"/>
      <c r="J11" s="6"/>
      <c r="K11" s="7">
        <v>45</v>
      </c>
      <c r="L11" s="7">
        <v>36</v>
      </c>
      <c r="M11" s="8">
        <v>85.5</v>
      </c>
      <c r="N11" s="11">
        <f t="shared" si="1"/>
        <v>0</v>
      </c>
      <c r="O11" s="11">
        <f t="shared" si="2"/>
        <v>0.55555555555555558</v>
      </c>
      <c r="P11" s="11">
        <f t="shared" si="3"/>
        <v>0.44444444444444442</v>
      </c>
      <c r="Q11" s="9">
        <v>-28129588</v>
      </c>
      <c r="R11" s="9">
        <v>336004337</v>
      </c>
      <c r="S11" s="9">
        <v>196557190</v>
      </c>
      <c r="T11" s="9">
        <f t="shared" si="4"/>
        <v>48806366</v>
      </c>
      <c r="U11" s="9">
        <v>147750824</v>
      </c>
      <c r="V11" s="9">
        <f t="shared" si="5"/>
        <v>532561527</v>
      </c>
      <c r="W11" s="9">
        <f t="shared" si="6"/>
        <v>504431939</v>
      </c>
      <c r="X11" s="13">
        <f t="shared" si="7"/>
        <v>6228789.7894736845</v>
      </c>
      <c r="Y11" s="13">
        <f t="shared" si="8"/>
        <v>4500709.976608187</v>
      </c>
      <c r="Z11" s="8">
        <v>24.98</v>
      </c>
      <c r="AA11" s="16">
        <f t="shared" si="9"/>
        <v>3.4227381905524421</v>
      </c>
      <c r="AB11" s="8">
        <v>6.83</v>
      </c>
      <c r="AC11" s="8">
        <v>5.6</v>
      </c>
      <c r="AD11" s="8">
        <v>11.55</v>
      </c>
      <c r="AE11" s="8">
        <v>1</v>
      </c>
      <c r="AF11" s="20">
        <f t="shared" si="10"/>
        <v>12.55</v>
      </c>
      <c r="AG11" s="18">
        <f t="shared" si="11"/>
        <v>0.27341873498799041</v>
      </c>
      <c r="AH11" s="18">
        <f t="shared" si="12"/>
        <v>0.2241793434747798</v>
      </c>
      <c r="AI11" s="18">
        <f t="shared" si="13"/>
        <v>0.50240192153722985</v>
      </c>
    </row>
    <row r="12" spans="1:35" x14ac:dyDescent="0.35">
      <c r="A12" s="5">
        <v>2024</v>
      </c>
      <c r="B12" s="5" t="s">
        <v>5</v>
      </c>
      <c r="C12" t="s">
        <v>6</v>
      </c>
      <c r="D12" t="s">
        <v>12</v>
      </c>
      <c r="E12" s="2">
        <f t="shared" si="0"/>
        <v>73</v>
      </c>
      <c r="F12" s="2" t="s">
        <v>330</v>
      </c>
      <c r="G12" s="7">
        <v>1</v>
      </c>
      <c r="H12" s="6"/>
      <c r="I12" s="7">
        <v>3</v>
      </c>
      <c r="J12" s="7">
        <v>3</v>
      </c>
      <c r="K12" s="7">
        <v>31</v>
      </c>
      <c r="L12" s="7">
        <v>35</v>
      </c>
      <c r="M12" s="8">
        <v>75.75</v>
      </c>
      <c r="N12" s="11">
        <f t="shared" si="1"/>
        <v>9.5890410958904104E-2</v>
      </c>
      <c r="O12" s="11">
        <f t="shared" si="2"/>
        <v>0.42465753424657532</v>
      </c>
      <c r="P12" s="11">
        <f t="shared" si="3"/>
        <v>0.47945205479452052</v>
      </c>
      <c r="Q12" s="9">
        <v>-19217995</v>
      </c>
      <c r="R12" s="9">
        <v>217953186</v>
      </c>
      <c r="S12" s="9">
        <v>44394801</v>
      </c>
      <c r="T12" s="9">
        <f t="shared" si="4"/>
        <v>22651063</v>
      </c>
      <c r="U12" s="9">
        <v>21743738</v>
      </c>
      <c r="V12" s="9">
        <f t="shared" si="5"/>
        <v>262347987</v>
      </c>
      <c r="W12" s="9">
        <f t="shared" si="6"/>
        <v>243129992</v>
      </c>
      <c r="X12" s="13">
        <f t="shared" si="7"/>
        <v>3463339.7623762377</v>
      </c>
      <c r="Y12" s="13">
        <f t="shared" si="8"/>
        <v>3176293.7161716172</v>
      </c>
      <c r="Z12" s="8">
        <v>27.75</v>
      </c>
      <c r="AA12" s="16">
        <f t="shared" si="9"/>
        <v>2.7297297297297298</v>
      </c>
      <c r="AB12" s="8">
        <v>5.9</v>
      </c>
      <c r="AC12" s="8">
        <v>7.55</v>
      </c>
      <c r="AD12" s="8">
        <v>11.57</v>
      </c>
      <c r="AE12" s="8">
        <v>2.73</v>
      </c>
      <c r="AF12" s="20">
        <f t="shared" si="10"/>
        <v>14.3</v>
      </c>
      <c r="AG12" s="18">
        <f t="shared" si="11"/>
        <v>0.21261261261261263</v>
      </c>
      <c r="AH12" s="18">
        <f t="shared" si="12"/>
        <v>0.27207207207207207</v>
      </c>
      <c r="AI12" s="18">
        <f t="shared" si="13"/>
        <v>0.51531531531531538</v>
      </c>
    </row>
    <row r="13" spans="1:35" x14ac:dyDescent="0.35">
      <c r="A13" s="5">
        <v>2024</v>
      </c>
      <c r="B13" s="5" t="s">
        <v>5</v>
      </c>
      <c r="C13" t="s">
        <v>6</v>
      </c>
      <c r="D13" t="s">
        <v>53</v>
      </c>
      <c r="E13" s="2">
        <f t="shared" si="0"/>
        <v>165</v>
      </c>
      <c r="F13" s="2" t="s">
        <v>332</v>
      </c>
      <c r="G13" s="6"/>
      <c r="H13" s="6"/>
      <c r="I13" s="7">
        <v>1</v>
      </c>
      <c r="J13" s="7">
        <v>10</v>
      </c>
      <c r="K13" s="7">
        <v>123</v>
      </c>
      <c r="L13" s="7">
        <v>31</v>
      </c>
      <c r="M13" s="8">
        <v>167.375</v>
      </c>
      <c r="N13" s="11">
        <f t="shared" si="1"/>
        <v>6.6666666666666666E-2</v>
      </c>
      <c r="O13" s="11">
        <f t="shared" si="2"/>
        <v>0.74545454545454548</v>
      </c>
      <c r="P13" s="11">
        <f t="shared" si="3"/>
        <v>0.18787878787878787</v>
      </c>
      <c r="Q13" s="9">
        <v>-55245037</v>
      </c>
      <c r="R13" s="9">
        <v>791216968</v>
      </c>
      <c r="S13" s="9">
        <v>278671359</v>
      </c>
      <c r="T13" s="9">
        <f t="shared" si="4"/>
        <v>93033014</v>
      </c>
      <c r="U13" s="9">
        <v>185638345</v>
      </c>
      <c r="V13" s="9">
        <f t="shared" si="5"/>
        <v>1069888327</v>
      </c>
      <c r="W13" s="9">
        <f t="shared" si="6"/>
        <v>1014643290</v>
      </c>
      <c r="X13" s="13">
        <f t="shared" si="7"/>
        <v>6392163.2681105305</v>
      </c>
      <c r="Y13" s="13">
        <f t="shared" si="8"/>
        <v>5283046.9424943989</v>
      </c>
      <c r="Z13" s="8">
        <v>53.38</v>
      </c>
      <c r="AA13" s="16">
        <f t="shared" si="9"/>
        <v>3.1355376545522664</v>
      </c>
      <c r="AB13" s="8">
        <v>6.7</v>
      </c>
      <c r="AC13" s="8">
        <v>17.100000000000001</v>
      </c>
      <c r="AD13" s="8">
        <v>28.02</v>
      </c>
      <c r="AE13" s="8">
        <v>1.56</v>
      </c>
      <c r="AF13" s="20">
        <f t="shared" si="10"/>
        <v>29.58</v>
      </c>
      <c r="AG13" s="18">
        <f t="shared" si="11"/>
        <v>0.12551517422255526</v>
      </c>
      <c r="AH13" s="18">
        <f t="shared" si="12"/>
        <v>0.32034469838890972</v>
      </c>
      <c r="AI13" s="18">
        <f t="shared" si="13"/>
        <v>0.55414012738853502</v>
      </c>
    </row>
    <row r="14" spans="1:35" x14ac:dyDescent="0.35">
      <c r="A14" s="5">
        <v>2024</v>
      </c>
      <c r="B14" s="5" t="s">
        <v>5</v>
      </c>
      <c r="C14" t="s">
        <v>6</v>
      </c>
      <c r="D14" t="s">
        <v>60</v>
      </c>
      <c r="E14" s="2">
        <f t="shared" si="0"/>
        <v>97</v>
      </c>
      <c r="F14" s="2" t="s">
        <v>331</v>
      </c>
      <c r="G14" s="7">
        <v>1</v>
      </c>
      <c r="H14" s="7">
        <v>1</v>
      </c>
      <c r="I14" s="7">
        <v>5</v>
      </c>
      <c r="J14" s="7">
        <v>13</v>
      </c>
      <c r="K14" s="7">
        <v>66</v>
      </c>
      <c r="L14" s="7">
        <v>11</v>
      </c>
      <c r="M14" s="8">
        <v>94.625</v>
      </c>
      <c r="N14" s="11">
        <f t="shared" si="1"/>
        <v>0.20618556701030927</v>
      </c>
      <c r="O14" s="11">
        <f t="shared" si="2"/>
        <v>0.68041237113402064</v>
      </c>
      <c r="P14" s="11">
        <f t="shared" si="3"/>
        <v>0.1134020618556701</v>
      </c>
      <c r="Q14" s="9">
        <v>-40510141</v>
      </c>
      <c r="R14" s="9">
        <v>319376677</v>
      </c>
      <c r="S14" s="9">
        <v>75027663</v>
      </c>
      <c r="T14" s="9">
        <f t="shared" si="4"/>
        <v>42239673</v>
      </c>
      <c r="U14" s="9">
        <v>32787990</v>
      </c>
      <c r="V14" s="9">
        <f t="shared" si="5"/>
        <v>394404340</v>
      </c>
      <c r="W14" s="9">
        <f t="shared" si="6"/>
        <v>353894199</v>
      </c>
      <c r="X14" s="13">
        <f t="shared" si="7"/>
        <v>4168077.5693527078</v>
      </c>
      <c r="Y14" s="13">
        <f t="shared" si="8"/>
        <v>3821573.0515191546</v>
      </c>
      <c r="Z14" s="8">
        <v>22.75</v>
      </c>
      <c r="AA14" s="16">
        <f t="shared" si="9"/>
        <v>4.1593406593406597</v>
      </c>
      <c r="AB14" s="8">
        <v>4.8</v>
      </c>
      <c r="AC14" s="8">
        <v>5</v>
      </c>
      <c r="AD14" s="8">
        <v>10.95</v>
      </c>
      <c r="AE14" s="8">
        <v>2</v>
      </c>
      <c r="AF14" s="20">
        <f t="shared" si="10"/>
        <v>12.95</v>
      </c>
      <c r="AG14" s="18">
        <f t="shared" si="11"/>
        <v>0.21098901098901099</v>
      </c>
      <c r="AH14" s="18">
        <f t="shared" si="12"/>
        <v>0.21978021978021978</v>
      </c>
      <c r="AI14" s="18">
        <f t="shared" si="13"/>
        <v>0.56923076923076921</v>
      </c>
    </row>
    <row r="15" spans="1:35" x14ac:dyDescent="0.35">
      <c r="A15" s="5">
        <v>2024</v>
      </c>
      <c r="B15" s="5" t="s">
        <v>5</v>
      </c>
      <c r="C15" t="s">
        <v>6</v>
      </c>
      <c r="D15" t="s">
        <v>70</v>
      </c>
      <c r="E15" s="2">
        <f t="shared" si="0"/>
        <v>71</v>
      </c>
      <c r="F15" s="2" t="s">
        <v>330</v>
      </c>
      <c r="G15" s="7">
        <v>1</v>
      </c>
      <c r="H15" s="6"/>
      <c r="I15" s="7">
        <v>3</v>
      </c>
      <c r="J15" s="7">
        <v>6</v>
      </c>
      <c r="K15" s="7">
        <v>43</v>
      </c>
      <c r="L15" s="7">
        <v>18</v>
      </c>
      <c r="M15" s="8">
        <v>71.25</v>
      </c>
      <c r="N15" s="11">
        <f t="shared" si="1"/>
        <v>0.14084507042253522</v>
      </c>
      <c r="O15" s="11">
        <f t="shared" si="2"/>
        <v>0.60563380281690138</v>
      </c>
      <c r="P15" s="11">
        <f t="shared" si="3"/>
        <v>0.25352112676056338</v>
      </c>
      <c r="Q15" s="9">
        <v>-23330974</v>
      </c>
      <c r="R15" s="9">
        <v>270998244</v>
      </c>
      <c r="S15" s="9">
        <v>135231312</v>
      </c>
      <c r="T15" s="9">
        <f t="shared" si="4"/>
        <v>40381070</v>
      </c>
      <c r="U15" s="9">
        <v>94850242</v>
      </c>
      <c r="V15" s="9">
        <f t="shared" si="5"/>
        <v>406229556</v>
      </c>
      <c r="W15" s="9">
        <f t="shared" si="6"/>
        <v>382898582</v>
      </c>
      <c r="X15" s="13">
        <f t="shared" si="7"/>
        <v>5701467.4526315788</v>
      </c>
      <c r="Y15" s="13">
        <f t="shared" si="8"/>
        <v>4370235.985964912</v>
      </c>
      <c r="Z15" s="8">
        <v>22.88</v>
      </c>
      <c r="AA15" s="16">
        <f t="shared" si="9"/>
        <v>3.1140734265734267</v>
      </c>
      <c r="AB15" s="8">
        <v>1.8</v>
      </c>
      <c r="AC15" s="8">
        <v>5.7</v>
      </c>
      <c r="AD15" s="8">
        <v>15.38</v>
      </c>
      <c r="AE15" s="8">
        <v>0</v>
      </c>
      <c r="AF15" s="20">
        <f t="shared" si="10"/>
        <v>15.38</v>
      </c>
      <c r="AG15" s="18">
        <f t="shared" si="11"/>
        <v>7.8671328671328672E-2</v>
      </c>
      <c r="AH15" s="18">
        <f t="shared" si="12"/>
        <v>0.24912587412587414</v>
      </c>
      <c r="AI15" s="18">
        <f t="shared" si="13"/>
        <v>0.6722027972027973</v>
      </c>
    </row>
    <row r="16" spans="1:35" x14ac:dyDescent="0.35">
      <c r="A16" s="5">
        <v>2024</v>
      </c>
      <c r="B16" s="5" t="s">
        <v>5</v>
      </c>
      <c r="C16" t="s">
        <v>6</v>
      </c>
      <c r="D16" t="s">
        <v>13</v>
      </c>
      <c r="E16" s="2">
        <f t="shared" si="0"/>
        <v>71</v>
      </c>
      <c r="F16" s="2" t="s">
        <v>330</v>
      </c>
      <c r="G16" s="6"/>
      <c r="H16" s="6"/>
      <c r="I16" s="7">
        <v>1</v>
      </c>
      <c r="J16" s="7">
        <v>5</v>
      </c>
      <c r="K16" s="7">
        <v>51</v>
      </c>
      <c r="L16" s="7">
        <v>14</v>
      </c>
      <c r="M16" s="8">
        <v>71.875</v>
      </c>
      <c r="N16" s="11">
        <f t="shared" si="1"/>
        <v>8.4507042253521125E-2</v>
      </c>
      <c r="O16" s="11">
        <f t="shared" si="2"/>
        <v>0.71830985915492962</v>
      </c>
      <c r="P16" s="11">
        <f t="shared" si="3"/>
        <v>0.19718309859154928</v>
      </c>
      <c r="Q16" s="9">
        <v>-21966204</v>
      </c>
      <c r="R16" s="9">
        <v>220591420</v>
      </c>
      <c r="S16" s="9">
        <v>55266925</v>
      </c>
      <c r="T16" s="9">
        <f t="shared" si="4"/>
        <v>32345005</v>
      </c>
      <c r="U16" s="9">
        <v>22921920</v>
      </c>
      <c r="V16" s="9">
        <f t="shared" si="5"/>
        <v>275858345</v>
      </c>
      <c r="W16" s="9">
        <f t="shared" si="6"/>
        <v>253892141</v>
      </c>
      <c r="X16" s="13">
        <f t="shared" si="7"/>
        <v>3838029.1478260867</v>
      </c>
      <c r="Y16" s="13">
        <f t="shared" si="8"/>
        <v>3519115.4782608696</v>
      </c>
      <c r="Z16" s="8">
        <v>22.49</v>
      </c>
      <c r="AA16" s="16">
        <f t="shared" si="9"/>
        <v>3.1958648288128058</v>
      </c>
      <c r="AB16" s="8">
        <v>6</v>
      </c>
      <c r="AC16" s="8">
        <v>7</v>
      </c>
      <c r="AD16" s="8">
        <v>9.49</v>
      </c>
      <c r="AE16" s="8">
        <v>0</v>
      </c>
      <c r="AF16" s="20">
        <f t="shared" si="10"/>
        <v>9.49</v>
      </c>
      <c r="AG16" s="18">
        <f t="shared" si="11"/>
        <v>0.26678523788350378</v>
      </c>
      <c r="AH16" s="18">
        <f t="shared" si="12"/>
        <v>0.31124944419742112</v>
      </c>
      <c r="AI16" s="18">
        <f t="shared" si="13"/>
        <v>0.42196531791907516</v>
      </c>
    </row>
    <row r="17" spans="1:35" x14ac:dyDescent="0.35">
      <c r="A17" s="5">
        <v>2024</v>
      </c>
      <c r="B17" s="5" t="s">
        <v>5</v>
      </c>
      <c r="C17" t="s">
        <v>6</v>
      </c>
      <c r="D17" t="s">
        <v>14</v>
      </c>
      <c r="E17" s="2">
        <f t="shared" si="0"/>
        <v>68</v>
      </c>
      <c r="F17" s="2" t="s">
        <v>330</v>
      </c>
      <c r="G17" s="6"/>
      <c r="H17" s="6"/>
      <c r="I17" s="7">
        <v>1</v>
      </c>
      <c r="J17" s="7">
        <v>2</v>
      </c>
      <c r="K17" s="7">
        <v>35</v>
      </c>
      <c r="L17" s="7">
        <v>30</v>
      </c>
      <c r="M17" s="8">
        <v>71.25</v>
      </c>
      <c r="N17" s="11">
        <f t="shared" si="1"/>
        <v>4.4117647058823532E-2</v>
      </c>
      <c r="O17" s="11">
        <f t="shared" si="2"/>
        <v>0.51470588235294112</v>
      </c>
      <c r="P17" s="11">
        <f t="shared" si="3"/>
        <v>0.44117647058823528</v>
      </c>
      <c r="Q17" s="9">
        <v>-21596065</v>
      </c>
      <c r="R17" s="9">
        <v>229133955</v>
      </c>
      <c r="S17" s="9">
        <v>56872439</v>
      </c>
      <c r="T17" s="9">
        <f t="shared" si="4"/>
        <v>31418013</v>
      </c>
      <c r="U17" s="9">
        <v>25454426</v>
      </c>
      <c r="V17" s="9">
        <f t="shared" si="5"/>
        <v>286006394</v>
      </c>
      <c r="W17" s="9">
        <f t="shared" si="6"/>
        <v>264410329</v>
      </c>
      <c r="X17" s="13">
        <f t="shared" si="7"/>
        <v>4014124.8280701754</v>
      </c>
      <c r="Y17" s="13">
        <f t="shared" si="8"/>
        <v>3656869.7263157894</v>
      </c>
      <c r="Z17" s="8">
        <v>22.29</v>
      </c>
      <c r="AA17" s="16">
        <f t="shared" si="9"/>
        <v>3.1965006729475101</v>
      </c>
      <c r="AB17" s="8">
        <v>7.58</v>
      </c>
      <c r="AC17" s="8">
        <v>5.4</v>
      </c>
      <c r="AD17" s="8">
        <v>9.31</v>
      </c>
      <c r="AE17" s="8">
        <v>0</v>
      </c>
      <c r="AF17" s="20">
        <f t="shared" si="10"/>
        <v>9.31</v>
      </c>
      <c r="AG17" s="18">
        <f t="shared" si="11"/>
        <v>0.3400628084342755</v>
      </c>
      <c r="AH17" s="18">
        <f t="shared" si="12"/>
        <v>0.24226110363391659</v>
      </c>
      <c r="AI17" s="18">
        <f t="shared" si="13"/>
        <v>0.41767608793180805</v>
      </c>
    </row>
    <row r="18" spans="1:35" x14ac:dyDescent="0.35">
      <c r="A18" s="5">
        <v>2024</v>
      </c>
      <c r="B18" s="5" t="s">
        <v>5</v>
      </c>
      <c r="C18" t="s">
        <v>6</v>
      </c>
      <c r="D18" t="s">
        <v>15</v>
      </c>
      <c r="E18" s="2">
        <f t="shared" si="0"/>
        <v>57</v>
      </c>
      <c r="F18" s="2" t="s">
        <v>329</v>
      </c>
      <c r="G18" s="6"/>
      <c r="H18" s="6"/>
      <c r="I18" s="7">
        <v>1</v>
      </c>
      <c r="J18" s="7">
        <v>11</v>
      </c>
      <c r="K18" s="7">
        <v>37</v>
      </c>
      <c r="L18" s="7">
        <v>8</v>
      </c>
      <c r="M18" s="8">
        <v>56.375</v>
      </c>
      <c r="N18" s="11">
        <f t="shared" si="1"/>
        <v>0.21052631578947367</v>
      </c>
      <c r="O18" s="11">
        <f t="shared" si="2"/>
        <v>0.64912280701754388</v>
      </c>
      <c r="P18" s="11">
        <f t="shared" si="3"/>
        <v>0.14035087719298245</v>
      </c>
      <c r="Q18" s="9">
        <v>-33925525</v>
      </c>
      <c r="R18" s="9">
        <v>189418890</v>
      </c>
      <c r="S18" s="9">
        <v>285556567</v>
      </c>
      <c r="T18" s="9">
        <f t="shared" si="4"/>
        <v>253463951</v>
      </c>
      <c r="U18" s="9">
        <v>32092616</v>
      </c>
      <c r="V18" s="9">
        <f t="shared" si="5"/>
        <v>474975457</v>
      </c>
      <c r="W18" s="9">
        <f t="shared" si="6"/>
        <v>441049932</v>
      </c>
      <c r="X18" s="13">
        <f t="shared" si="7"/>
        <v>8425285.2682926822</v>
      </c>
      <c r="Y18" s="13">
        <f t="shared" si="8"/>
        <v>7856014.9179600887</v>
      </c>
      <c r="Z18" s="8">
        <v>15.98</v>
      </c>
      <c r="AA18" s="16">
        <f t="shared" si="9"/>
        <v>3.5278473091364204</v>
      </c>
      <c r="AB18" s="8">
        <v>3.8</v>
      </c>
      <c r="AC18" s="8">
        <v>2.4500000000000002</v>
      </c>
      <c r="AD18" s="8">
        <v>9.73</v>
      </c>
      <c r="AE18" s="8">
        <v>0</v>
      </c>
      <c r="AF18" s="20">
        <f t="shared" si="10"/>
        <v>9.73</v>
      </c>
      <c r="AG18" s="18">
        <f t="shared" si="11"/>
        <v>0.23779724655819773</v>
      </c>
      <c r="AH18" s="18">
        <f t="shared" si="12"/>
        <v>0.15331664580725909</v>
      </c>
      <c r="AI18" s="18">
        <f t="shared" si="13"/>
        <v>0.60888610763454321</v>
      </c>
    </row>
    <row r="19" spans="1:35" x14ac:dyDescent="0.35">
      <c r="A19" s="5">
        <v>2024</v>
      </c>
      <c r="B19" s="5" t="s">
        <v>5</v>
      </c>
      <c r="C19" t="s">
        <v>6</v>
      </c>
      <c r="D19" t="s">
        <v>62</v>
      </c>
      <c r="E19" s="2">
        <f t="shared" si="0"/>
        <v>106</v>
      </c>
      <c r="F19" s="2" t="s">
        <v>332</v>
      </c>
      <c r="G19" s="6"/>
      <c r="H19" s="6"/>
      <c r="I19" s="7">
        <v>2</v>
      </c>
      <c r="J19" s="7">
        <v>4</v>
      </c>
      <c r="K19" s="7">
        <v>66</v>
      </c>
      <c r="L19" s="7">
        <v>34</v>
      </c>
      <c r="M19" s="8">
        <v>109.25</v>
      </c>
      <c r="N19" s="11">
        <f t="shared" si="1"/>
        <v>5.6603773584905662E-2</v>
      </c>
      <c r="O19" s="11">
        <f t="shared" si="2"/>
        <v>0.62264150943396224</v>
      </c>
      <c r="P19" s="11">
        <f t="shared" si="3"/>
        <v>0.32075471698113206</v>
      </c>
      <c r="Q19" s="9">
        <v>-31819554</v>
      </c>
      <c r="R19" s="9">
        <v>319769182</v>
      </c>
      <c r="S19" s="9">
        <v>120047637</v>
      </c>
      <c r="T19" s="9">
        <f t="shared" si="4"/>
        <v>61101919</v>
      </c>
      <c r="U19" s="9">
        <v>58945718</v>
      </c>
      <c r="V19" s="9">
        <f t="shared" si="5"/>
        <v>439816819</v>
      </c>
      <c r="W19" s="9">
        <f t="shared" si="6"/>
        <v>407997265</v>
      </c>
      <c r="X19" s="13">
        <f t="shared" si="7"/>
        <v>4025783.2402745998</v>
      </c>
      <c r="Y19" s="13">
        <f t="shared" si="8"/>
        <v>3486234.33409611</v>
      </c>
      <c r="Z19" s="8">
        <v>25.15</v>
      </c>
      <c r="AA19" s="16">
        <f t="shared" si="9"/>
        <v>4.3439363817097414</v>
      </c>
      <c r="AB19" s="8">
        <v>8.9</v>
      </c>
      <c r="AC19" s="8">
        <v>3.5</v>
      </c>
      <c r="AD19" s="8">
        <v>12.75</v>
      </c>
      <c r="AE19" s="8">
        <v>0</v>
      </c>
      <c r="AF19" s="20">
        <f t="shared" si="10"/>
        <v>12.75</v>
      </c>
      <c r="AG19" s="18">
        <f t="shared" si="11"/>
        <v>0.35387673956262428</v>
      </c>
      <c r="AH19" s="18">
        <f t="shared" si="12"/>
        <v>0.13916500994035785</v>
      </c>
      <c r="AI19" s="18">
        <f t="shared" si="13"/>
        <v>0.50695825049701793</v>
      </c>
    </row>
    <row r="20" spans="1:35" x14ac:dyDescent="0.35">
      <c r="A20" s="5">
        <v>2024</v>
      </c>
      <c r="B20" s="5" t="s">
        <v>5</v>
      </c>
      <c r="C20" t="s">
        <v>6</v>
      </c>
      <c r="D20" t="s">
        <v>49</v>
      </c>
      <c r="E20" s="2">
        <f t="shared" si="0"/>
        <v>104</v>
      </c>
      <c r="F20" s="2" t="s">
        <v>332</v>
      </c>
      <c r="G20" s="6"/>
      <c r="H20" s="6"/>
      <c r="I20" s="7">
        <v>5</v>
      </c>
      <c r="J20" s="7">
        <v>4</v>
      </c>
      <c r="K20" s="7">
        <v>59</v>
      </c>
      <c r="L20" s="7">
        <v>36</v>
      </c>
      <c r="M20" s="8">
        <v>106.75</v>
      </c>
      <c r="N20" s="11">
        <f t="shared" si="1"/>
        <v>8.6538461538461536E-2</v>
      </c>
      <c r="O20" s="11">
        <f t="shared" si="2"/>
        <v>0.56730769230769229</v>
      </c>
      <c r="P20" s="11">
        <f t="shared" si="3"/>
        <v>0.34615384615384615</v>
      </c>
      <c r="Q20" s="9">
        <v>-33162842</v>
      </c>
      <c r="R20" s="9">
        <v>357556636</v>
      </c>
      <c r="S20" s="9">
        <v>93376150</v>
      </c>
      <c r="T20" s="9">
        <f t="shared" si="4"/>
        <v>55971423</v>
      </c>
      <c r="U20" s="9">
        <v>37404727</v>
      </c>
      <c r="V20" s="9">
        <f t="shared" si="5"/>
        <v>450932786</v>
      </c>
      <c r="W20" s="9">
        <f t="shared" si="6"/>
        <v>417769944</v>
      </c>
      <c r="X20" s="13">
        <f t="shared" si="7"/>
        <v>4224194.7166276351</v>
      </c>
      <c r="Y20" s="13">
        <f t="shared" si="8"/>
        <v>3873799.1475409837</v>
      </c>
      <c r="Z20" s="8">
        <v>33.42</v>
      </c>
      <c r="AA20" s="16">
        <f t="shared" si="9"/>
        <v>3.194195092758827</v>
      </c>
      <c r="AB20" s="8">
        <v>4</v>
      </c>
      <c r="AC20" s="8">
        <v>6</v>
      </c>
      <c r="AD20" s="8">
        <v>23.42</v>
      </c>
      <c r="AE20" s="8">
        <v>0</v>
      </c>
      <c r="AF20" s="20">
        <f t="shared" si="10"/>
        <v>23.42</v>
      </c>
      <c r="AG20" s="18">
        <f t="shared" si="11"/>
        <v>0.11968880909634949</v>
      </c>
      <c r="AH20" s="18">
        <f t="shared" si="12"/>
        <v>0.17953321364452424</v>
      </c>
      <c r="AI20" s="18">
        <f t="shared" si="13"/>
        <v>0.70077797725912627</v>
      </c>
    </row>
    <row r="21" spans="1:35" x14ac:dyDescent="0.35">
      <c r="A21" s="5">
        <v>2024</v>
      </c>
      <c r="B21" s="5" t="s">
        <v>5</v>
      </c>
      <c r="C21" t="s">
        <v>6</v>
      </c>
      <c r="D21" t="s">
        <v>16</v>
      </c>
      <c r="E21" s="2">
        <f t="shared" si="0"/>
        <v>69</v>
      </c>
      <c r="F21" s="2" t="s">
        <v>330</v>
      </c>
      <c r="G21" s="6"/>
      <c r="H21" s="7">
        <v>1</v>
      </c>
      <c r="I21" s="7">
        <v>4</v>
      </c>
      <c r="J21" s="7">
        <v>7</v>
      </c>
      <c r="K21" s="7">
        <v>46</v>
      </c>
      <c r="L21" s="7">
        <v>11</v>
      </c>
      <c r="M21" s="8">
        <v>68.125</v>
      </c>
      <c r="N21" s="11">
        <f t="shared" si="1"/>
        <v>0.17391304347826086</v>
      </c>
      <c r="O21" s="11">
        <f t="shared" si="2"/>
        <v>0.66666666666666663</v>
      </c>
      <c r="P21" s="11">
        <f t="shared" si="3"/>
        <v>0.15942028985507245</v>
      </c>
      <c r="Q21" s="9">
        <v>-21755821</v>
      </c>
      <c r="R21" s="9">
        <v>275108503</v>
      </c>
      <c r="S21" s="9">
        <v>55244737</v>
      </c>
      <c r="T21" s="9">
        <f t="shared" si="4"/>
        <v>33763389</v>
      </c>
      <c r="U21" s="9">
        <v>21481348</v>
      </c>
      <c r="V21" s="9">
        <f t="shared" si="5"/>
        <v>330353240</v>
      </c>
      <c r="W21" s="9">
        <f t="shared" si="6"/>
        <v>308597419</v>
      </c>
      <c r="X21" s="13">
        <f t="shared" si="7"/>
        <v>4849221.8715596329</v>
      </c>
      <c r="Y21" s="13">
        <f t="shared" si="8"/>
        <v>4533899.332110092</v>
      </c>
      <c r="Z21" s="8">
        <v>26.95</v>
      </c>
      <c r="AA21" s="16">
        <f t="shared" si="9"/>
        <v>2.5278293135435992</v>
      </c>
      <c r="AB21" s="8">
        <v>8.75</v>
      </c>
      <c r="AC21" s="8">
        <v>5.69</v>
      </c>
      <c r="AD21" s="8">
        <v>12.51</v>
      </c>
      <c r="AE21" s="8">
        <v>0</v>
      </c>
      <c r="AF21" s="20">
        <f t="shared" si="10"/>
        <v>12.51</v>
      </c>
      <c r="AG21" s="18">
        <f t="shared" si="11"/>
        <v>0.32467532467532467</v>
      </c>
      <c r="AH21" s="18">
        <f t="shared" si="12"/>
        <v>0.21113172541743971</v>
      </c>
      <c r="AI21" s="18">
        <f t="shared" si="13"/>
        <v>0.46419294990723564</v>
      </c>
    </row>
    <row r="22" spans="1:35" x14ac:dyDescent="0.35">
      <c r="A22" s="5">
        <v>2024</v>
      </c>
      <c r="B22" s="5" t="s">
        <v>5</v>
      </c>
      <c r="C22" t="s">
        <v>6</v>
      </c>
      <c r="D22" t="s">
        <v>17</v>
      </c>
      <c r="E22" s="2">
        <f t="shared" si="0"/>
        <v>97</v>
      </c>
      <c r="F22" s="2" t="s">
        <v>331</v>
      </c>
      <c r="G22" s="6"/>
      <c r="H22" s="6"/>
      <c r="I22" s="7">
        <v>2</v>
      </c>
      <c r="J22" s="7">
        <v>7</v>
      </c>
      <c r="K22" s="7">
        <v>60</v>
      </c>
      <c r="L22" s="7">
        <v>28</v>
      </c>
      <c r="M22" s="8">
        <v>99.125</v>
      </c>
      <c r="N22" s="11">
        <f t="shared" si="1"/>
        <v>9.2783505154639179E-2</v>
      </c>
      <c r="O22" s="11">
        <f t="shared" si="2"/>
        <v>0.61855670103092786</v>
      </c>
      <c r="P22" s="11">
        <f t="shared" si="3"/>
        <v>0.28865979381443296</v>
      </c>
      <c r="Q22" s="9">
        <v>-29393417</v>
      </c>
      <c r="R22" s="9">
        <v>322799092</v>
      </c>
      <c r="S22" s="9">
        <v>73468402</v>
      </c>
      <c r="T22" s="9">
        <f t="shared" si="4"/>
        <v>31516355</v>
      </c>
      <c r="U22" s="9">
        <v>41952047</v>
      </c>
      <c r="V22" s="9">
        <f t="shared" si="5"/>
        <v>396267494</v>
      </c>
      <c r="W22" s="9">
        <f t="shared" si="6"/>
        <v>366874077</v>
      </c>
      <c r="X22" s="13">
        <f t="shared" si="7"/>
        <v>3997654.4161412357</v>
      </c>
      <c r="Y22" s="13">
        <f t="shared" si="8"/>
        <v>3574430.7389659523</v>
      </c>
      <c r="Z22" s="8">
        <v>31.11</v>
      </c>
      <c r="AA22" s="16">
        <f t="shared" si="9"/>
        <v>3.1862745098039218</v>
      </c>
      <c r="AB22" s="8">
        <v>3</v>
      </c>
      <c r="AC22" s="8">
        <v>6</v>
      </c>
      <c r="AD22" s="8">
        <v>20.11</v>
      </c>
      <c r="AE22" s="8">
        <v>2</v>
      </c>
      <c r="AF22" s="20">
        <f t="shared" si="10"/>
        <v>22.11</v>
      </c>
      <c r="AG22" s="18">
        <f t="shared" si="11"/>
        <v>9.643201542912247E-2</v>
      </c>
      <c r="AH22" s="18">
        <f t="shared" si="12"/>
        <v>0.19286403085824494</v>
      </c>
      <c r="AI22" s="18">
        <f t="shared" si="13"/>
        <v>0.71070395371263262</v>
      </c>
    </row>
    <row r="23" spans="1:35" x14ac:dyDescent="0.35">
      <c r="A23" s="5">
        <v>2024</v>
      </c>
      <c r="B23" s="5" t="s">
        <v>5</v>
      </c>
      <c r="C23" t="s">
        <v>6</v>
      </c>
      <c r="D23" t="s">
        <v>18</v>
      </c>
      <c r="E23" s="2">
        <f t="shared" si="0"/>
        <v>122</v>
      </c>
      <c r="F23" s="2" t="s">
        <v>332</v>
      </c>
      <c r="G23" s="6"/>
      <c r="H23" s="6"/>
      <c r="I23" s="7">
        <v>1</v>
      </c>
      <c r="J23" s="7">
        <v>5</v>
      </c>
      <c r="K23" s="7">
        <v>86</v>
      </c>
      <c r="L23" s="7">
        <v>30</v>
      </c>
      <c r="M23" s="8">
        <v>124.875</v>
      </c>
      <c r="N23" s="11">
        <f t="shared" si="1"/>
        <v>4.9180327868852458E-2</v>
      </c>
      <c r="O23" s="11">
        <f t="shared" si="2"/>
        <v>0.70491803278688525</v>
      </c>
      <c r="P23" s="11">
        <f t="shared" si="3"/>
        <v>0.24590163934426229</v>
      </c>
      <c r="Q23" s="9">
        <v>-32818246</v>
      </c>
      <c r="R23" s="9">
        <v>339267082</v>
      </c>
      <c r="S23" s="9">
        <v>113092582</v>
      </c>
      <c r="T23" s="9">
        <f t="shared" si="4"/>
        <v>65682852</v>
      </c>
      <c r="U23" s="9">
        <v>47409730</v>
      </c>
      <c r="V23" s="9">
        <f t="shared" si="5"/>
        <v>452359664</v>
      </c>
      <c r="W23" s="9">
        <f t="shared" si="6"/>
        <v>419541418</v>
      </c>
      <c r="X23" s="13">
        <f t="shared" si="7"/>
        <v>3622499.8118118118</v>
      </c>
      <c r="Y23" s="13">
        <f t="shared" si="8"/>
        <v>3242842.3143143142</v>
      </c>
      <c r="Z23" s="8">
        <v>42.27</v>
      </c>
      <c r="AA23" s="16">
        <f t="shared" si="9"/>
        <v>2.9542228530872956</v>
      </c>
      <c r="AB23" s="8">
        <v>6.37</v>
      </c>
      <c r="AC23" s="8">
        <v>7.19</v>
      </c>
      <c r="AD23" s="8">
        <v>28.71</v>
      </c>
      <c r="AE23" s="8">
        <v>0</v>
      </c>
      <c r="AF23" s="20">
        <f t="shared" si="10"/>
        <v>28.71</v>
      </c>
      <c r="AG23" s="18">
        <f t="shared" si="11"/>
        <v>0.1506978944878164</v>
      </c>
      <c r="AH23" s="18">
        <f t="shared" si="12"/>
        <v>0.17009699550508633</v>
      </c>
      <c r="AI23" s="18">
        <f t="shared" si="13"/>
        <v>0.67920511000709716</v>
      </c>
    </row>
    <row r="24" spans="1:35" x14ac:dyDescent="0.35">
      <c r="A24" s="5">
        <v>2024</v>
      </c>
      <c r="B24" s="5" t="s">
        <v>5</v>
      </c>
      <c r="C24" t="s">
        <v>6</v>
      </c>
      <c r="D24" t="s">
        <v>46</v>
      </c>
      <c r="E24" s="2">
        <f t="shared" si="0"/>
        <v>81</v>
      </c>
      <c r="F24" s="2" t="s">
        <v>331</v>
      </c>
      <c r="G24" s="6"/>
      <c r="H24" s="6"/>
      <c r="I24" s="6"/>
      <c r="J24" s="6"/>
      <c r="K24" s="7">
        <v>42</v>
      </c>
      <c r="L24" s="7">
        <v>39</v>
      </c>
      <c r="M24" s="8">
        <v>85.875</v>
      </c>
      <c r="N24" s="11">
        <f t="shared" si="1"/>
        <v>0</v>
      </c>
      <c r="O24" s="11">
        <f t="shared" si="2"/>
        <v>0.51851851851851849</v>
      </c>
      <c r="P24" s="11">
        <f t="shared" si="3"/>
        <v>0.48148148148148145</v>
      </c>
      <c r="Q24" s="9">
        <v>-27022519</v>
      </c>
      <c r="R24" s="9">
        <v>231307778</v>
      </c>
      <c r="S24" s="9">
        <v>68311276</v>
      </c>
      <c r="T24" s="9">
        <f t="shared" si="4"/>
        <v>44950091</v>
      </c>
      <c r="U24" s="9">
        <v>23361185</v>
      </c>
      <c r="V24" s="9">
        <f t="shared" si="5"/>
        <v>299619054</v>
      </c>
      <c r="W24" s="9">
        <f t="shared" si="6"/>
        <v>272596535</v>
      </c>
      <c r="X24" s="13">
        <f t="shared" si="7"/>
        <v>3489013.7292576418</v>
      </c>
      <c r="Y24" s="13">
        <f t="shared" si="8"/>
        <v>3216976.6404657932</v>
      </c>
      <c r="Z24" s="8">
        <v>25.15</v>
      </c>
      <c r="AA24" s="16">
        <f t="shared" si="9"/>
        <v>3.4145129224652089</v>
      </c>
      <c r="AB24" s="8">
        <v>6</v>
      </c>
      <c r="AC24" s="8">
        <v>3</v>
      </c>
      <c r="AD24" s="8">
        <v>16.149999999999999</v>
      </c>
      <c r="AE24" s="8">
        <v>0</v>
      </c>
      <c r="AF24" s="20">
        <f t="shared" si="10"/>
        <v>16.149999999999999</v>
      </c>
      <c r="AG24" s="18">
        <f t="shared" si="11"/>
        <v>0.23856858846918491</v>
      </c>
      <c r="AH24" s="18">
        <f t="shared" si="12"/>
        <v>0.11928429423459246</v>
      </c>
      <c r="AI24" s="18">
        <f t="shared" si="13"/>
        <v>0.64214711729622265</v>
      </c>
    </row>
    <row r="25" spans="1:35" x14ac:dyDescent="0.35">
      <c r="A25" s="5">
        <v>2024</v>
      </c>
      <c r="B25" s="5" t="s">
        <v>5</v>
      </c>
      <c r="C25" t="s">
        <v>6</v>
      </c>
      <c r="D25" t="s">
        <v>64</v>
      </c>
      <c r="E25" s="2">
        <f t="shared" si="0"/>
        <v>74</v>
      </c>
      <c r="F25" s="2" t="s">
        <v>330</v>
      </c>
      <c r="G25" s="6"/>
      <c r="H25" s="6"/>
      <c r="I25" s="7">
        <v>1</v>
      </c>
      <c r="J25" s="7">
        <v>1</v>
      </c>
      <c r="K25" s="7">
        <v>41</v>
      </c>
      <c r="L25" s="7">
        <v>31</v>
      </c>
      <c r="M25" s="8">
        <v>77.5</v>
      </c>
      <c r="N25" s="11">
        <f t="shared" si="1"/>
        <v>2.7027027027027029E-2</v>
      </c>
      <c r="O25" s="11">
        <f t="shared" si="2"/>
        <v>0.55405405405405406</v>
      </c>
      <c r="P25" s="11">
        <f t="shared" si="3"/>
        <v>0.41891891891891891</v>
      </c>
      <c r="Q25" s="9">
        <v>-28884299</v>
      </c>
      <c r="R25" s="9">
        <v>340501324</v>
      </c>
      <c r="S25" s="9">
        <v>74253808</v>
      </c>
      <c r="T25" s="9">
        <f t="shared" si="4"/>
        <v>31540393</v>
      </c>
      <c r="U25" s="9">
        <v>42713415</v>
      </c>
      <c r="V25" s="9">
        <f t="shared" si="5"/>
        <v>414755132</v>
      </c>
      <c r="W25" s="9">
        <f t="shared" si="6"/>
        <v>385870833</v>
      </c>
      <c r="X25" s="13">
        <f t="shared" si="7"/>
        <v>5351679.1225806456</v>
      </c>
      <c r="Y25" s="13">
        <f t="shared" si="8"/>
        <v>4800538.283870968</v>
      </c>
      <c r="Z25" s="8">
        <v>21.83</v>
      </c>
      <c r="AA25" s="16">
        <f t="shared" si="9"/>
        <v>3.5501603298213471</v>
      </c>
      <c r="AB25" s="8">
        <v>4.9000000000000004</v>
      </c>
      <c r="AC25" s="8">
        <v>4.68</v>
      </c>
      <c r="AD25" s="8">
        <v>9.75</v>
      </c>
      <c r="AE25" s="8">
        <v>2.5</v>
      </c>
      <c r="AF25" s="20">
        <f t="shared" si="10"/>
        <v>12.25</v>
      </c>
      <c r="AG25" s="18">
        <f t="shared" si="11"/>
        <v>0.22446174988547873</v>
      </c>
      <c r="AH25" s="18">
        <f t="shared" si="12"/>
        <v>0.21438387540082457</v>
      </c>
      <c r="AI25" s="18">
        <f t="shared" si="13"/>
        <v>0.56115437471369678</v>
      </c>
    </row>
    <row r="26" spans="1:35" x14ac:dyDescent="0.35">
      <c r="A26" s="5">
        <v>2024</v>
      </c>
      <c r="B26" s="5" t="s">
        <v>5</v>
      </c>
      <c r="C26" t="s">
        <v>6</v>
      </c>
      <c r="D26" t="s">
        <v>19</v>
      </c>
      <c r="E26" s="2">
        <f t="shared" si="0"/>
        <v>68</v>
      </c>
      <c r="F26" s="2" t="s">
        <v>330</v>
      </c>
      <c r="G26" s="6"/>
      <c r="H26" s="7">
        <v>1</v>
      </c>
      <c r="I26" s="6"/>
      <c r="J26" s="7">
        <v>1</v>
      </c>
      <c r="K26" s="7">
        <v>35</v>
      </c>
      <c r="L26" s="7">
        <v>31</v>
      </c>
      <c r="M26" s="8">
        <v>71.375</v>
      </c>
      <c r="N26" s="11">
        <f t="shared" si="1"/>
        <v>2.9411764705882353E-2</v>
      </c>
      <c r="O26" s="11">
        <f t="shared" si="2"/>
        <v>0.51470588235294112</v>
      </c>
      <c r="P26" s="11">
        <f t="shared" si="3"/>
        <v>0.45588235294117646</v>
      </c>
      <c r="Q26" s="9">
        <v>-20598933</v>
      </c>
      <c r="R26" s="9">
        <v>226501553</v>
      </c>
      <c r="S26" s="9">
        <v>63168857</v>
      </c>
      <c r="T26" s="9">
        <f t="shared" si="4"/>
        <v>36980228</v>
      </c>
      <c r="U26" s="9">
        <v>26188629</v>
      </c>
      <c r="V26" s="9">
        <f t="shared" si="5"/>
        <v>289670410</v>
      </c>
      <c r="W26" s="9">
        <f t="shared" si="6"/>
        <v>269071477</v>
      </c>
      <c r="X26" s="13">
        <f t="shared" si="7"/>
        <v>4058429.5621716287</v>
      </c>
      <c r="Y26" s="13">
        <f t="shared" si="8"/>
        <v>3691513.5691768825</v>
      </c>
      <c r="Z26" s="8">
        <v>16.5</v>
      </c>
      <c r="AA26" s="16">
        <f t="shared" si="9"/>
        <v>4.3257575757575761</v>
      </c>
      <c r="AB26" s="8">
        <v>2</v>
      </c>
      <c r="AC26" s="8">
        <v>1</v>
      </c>
      <c r="AD26" s="8">
        <v>13.5</v>
      </c>
      <c r="AE26" s="8">
        <v>0</v>
      </c>
      <c r="AF26" s="20">
        <f t="shared" si="10"/>
        <v>13.5</v>
      </c>
      <c r="AG26" s="18">
        <f t="shared" si="11"/>
        <v>0.12121212121212122</v>
      </c>
      <c r="AH26" s="18">
        <f t="shared" si="12"/>
        <v>6.0606060606060608E-2</v>
      </c>
      <c r="AI26" s="18">
        <f t="shared" si="13"/>
        <v>0.81818181818181823</v>
      </c>
    </row>
    <row r="27" spans="1:35" x14ac:dyDescent="0.35">
      <c r="A27" s="5">
        <v>2024</v>
      </c>
      <c r="B27" s="5" t="s">
        <v>5</v>
      </c>
      <c r="C27" t="s">
        <v>6</v>
      </c>
      <c r="D27" t="s">
        <v>65</v>
      </c>
      <c r="E27" s="2">
        <f t="shared" si="0"/>
        <v>27</v>
      </c>
      <c r="F27" s="2" t="s">
        <v>328</v>
      </c>
      <c r="G27" s="6"/>
      <c r="H27" s="6"/>
      <c r="I27" s="6"/>
      <c r="J27" s="7">
        <v>2</v>
      </c>
      <c r="K27" s="7">
        <v>15</v>
      </c>
      <c r="L27" s="7">
        <v>10</v>
      </c>
      <c r="M27" s="8">
        <v>28</v>
      </c>
      <c r="N27" s="11">
        <f t="shared" si="1"/>
        <v>7.407407407407407E-2</v>
      </c>
      <c r="O27" s="11">
        <f t="shared" si="2"/>
        <v>0.55555555555555558</v>
      </c>
      <c r="P27" s="11">
        <f t="shared" si="3"/>
        <v>0.37037037037037035</v>
      </c>
      <c r="Q27" s="9">
        <v>-8619438</v>
      </c>
      <c r="R27" s="9">
        <v>109269919</v>
      </c>
      <c r="S27" s="9">
        <v>80980513</v>
      </c>
      <c r="T27" s="9">
        <f t="shared" si="4"/>
        <v>29416182</v>
      </c>
      <c r="U27" s="9">
        <v>51564331</v>
      </c>
      <c r="V27" s="9">
        <f t="shared" si="5"/>
        <v>190250432</v>
      </c>
      <c r="W27" s="9">
        <f t="shared" si="6"/>
        <v>181630994</v>
      </c>
      <c r="X27" s="13">
        <f t="shared" si="7"/>
        <v>6794658.2857142854</v>
      </c>
      <c r="Y27" s="13">
        <f t="shared" si="8"/>
        <v>4953075.0357142854</v>
      </c>
      <c r="Z27" s="8">
        <v>8.56</v>
      </c>
      <c r="AA27" s="16">
        <f t="shared" si="9"/>
        <v>3.2710280373831773</v>
      </c>
      <c r="AB27" s="8">
        <v>2.95</v>
      </c>
      <c r="AC27" s="8">
        <v>2.87</v>
      </c>
      <c r="AD27" s="8">
        <v>2.74</v>
      </c>
      <c r="AE27" s="8">
        <v>0</v>
      </c>
      <c r="AF27" s="20">
        <f t="shared" si="10"/>
        <v>2.74</v>
      </c>
      <c r="AG27" s="18">
        <f t="shared" si="11"/>
        <v>0.34462616822429909</v>
      </c>
      <c r="AH27" s="18">
        <f t="shared" si="12"/>
        <v>0.33528037383177567</v>
      </c>
      <c r="AI27" s="18">
        <f t="shared" si="13"/>
        <v>0.32009345794392524</v>
      </c>
    </row>
    <row r="28" spans="1:35" x14ac:dyDescent="0.35">
      <c r="A28" s="5">
        <v>2024</v>
      </c>
      <c r="B28" s="5" t="s">
        <v>5</v>
      </c>
      <c r="C28" t="s">
        <v>6</v>
      </c>
      <c r="D28" t="s">
        <v>20</v>
      </c>
      <c r="E28" s="2">
        <f t="shared" si="0"/>
        <v>114</v>
      </c>
      <c r="F28" s="2" t="s">
        <v>332</v>
      </c>
      <c r="G28" s="6"/>
      <c r="H28" s="6"/>
      <c r="I28" s="6"/>
      <c r="J28" s="7">
        <v>2</v>
      </c>
      <c r="K28" s="7">
        <v>83</v>
      </c>
      <c r="L28" s="7">
        <v>29</v>
      </c>
      <c r="M28" s="8">
        <v>117.375</v>
      </c>
      <c r="N28" s="11">
        <f t="shared" si="1"/>
        <v>1.7543859649122806E-2</v>
      </c>
      <c r="O28" s="11">
        <f t="shared" si="2"/>
        <v>0.72807017543859653</v>
      </c>
      <c r="P28" s="11">
        <f t="shared" si="3"/>
        <v>0.25438596491228072</v>
      </c>
      <c r="Q28" s="9">
        <v>-35198179</v>
      </c>
      <c r="R28" s="9">
        <v>351463950</v>
      </c>
      <c r="S28" s="9">
        <v>71580813</v>
      </c>
      <c r="T28" s="9">
        <f t="shared" si="4"/>
        <v>41654907</v>
      </c>
      <c r="U28" s="9">
        <v>29925906</v>
      </c>
      <c r="V28" s="9">
        <f t="shared" si="5"/>
        <v>423044763</v>
      </c>
      <c r="W28" s="9">
        <f t="shared" si="6"/>
        <v>387846584</v>
      </c>
      <c r="X28" s="13">
        <f t="shared" si="7"/>
        <v>3604215.2332268371</v>
      </c>
      <c r="Y28" s="13">
        <f t="shared" si="8"/>
        <v>3349255.4376996807</v>
      </c>
      <c r="Z28" s="8">
        <v>31.5</v>
      </c>
      <c r="AA28" s="16">
        <f t="shared" si="9"/>
        <v>3.7261904761904763</v>
      </c>
      <c r="AB28" s="8">
        <v>13</v>
      </c>
      <c r="AC28" s="8">
        <v>7.75</v>
      </c>
      <c r="AD28" s="8">
        <v>8.9499999999999993</v>
      </c>
      <c r="AE28" s="8">
        <v>1.8</v>
      </c>
      <c r="AF28" s="20">
        <f t="shared" si="10"/>
        <v>10.75</v>
      </c>
      <c r="AG28" s="18">
        <f t="shared" si="11"/>
        <v>0.41269841269841268</v>
      </c>
      <c r="AH28" s="18">
        <f t="shared" si="12"/>
        <v>0.24603174603174602</v>
      </c>
      <c r="AI28" s="18">
        <f t="shared" si="13"/>
        <v>0.34126984126984128</v>
      </c>
    </row>
    <row r="29" spans="1:35" x14ac:dyDescent="0.35">
      <c r="A29" s="5">
        <v>2024</v>
      </c>
      <c r="B29" s="5" t="s">
        <v>5</v>
      </c>
      <c r="C29" t="s">
        <v>6</v>
      </c>
      <c r="D29" t="s">
        <v>55</v>
      </c>
      <c r="E29" s="2">
        <f t="shared" si="0"/>
        <v>92</v>
      </c>
      <c r="F29" s="2" t="s">
        <v>331</v>
      </c>
      <c r="G29" s="6"/>
      <c r="H29" s="7">
        <v>1</v>
      </c>
      <c r="I29" s="7">
        <v>4</v>
      </c>
      <c r="J29" s="7">
        <v>6</v>
      </c>
      <c r="K29" s="7">
        <v>51</v>
      </c>
      <c r="L29" s="7">
        <v>30</v>
      </c>
      <c r="M29" s="8">
        <v>93.625</v>
      </c>
      <c r="N29" s="11">
        <f t="shared" si="1"/>
        <v>0.11956521739130435</v>
      </c>
      <c r="O29" s="11">
        <f t="shared" si="2"/>
        <v>0.55434782608695654</v>
      </c>
      <c r="P29" s="11">
        <f t="shared" si="3"/>
        <v>0.32608695652173914</v>
      </c>
      <c r="Q29" s="9">
        <v>-33964012</v>
      </c>
      <c r="R29" s="9">
        <v>305902551</v>
      </c>
      <c r="S29" s="9">
        <v>72647786</v>
      </c>
      <c r="T29" s="9">
        <f t="shared" si="4"/>
        <v>46010941</v>
      </c>
      <c r="U29" s="9">
        <v>26636845</v>
      </c>
      <c r="V29" s="9">
        <f t="shared" si="5"/>
        <v>378550337</v>
      </c>
      <c r="W29" s="9">
        <f t="shared" si="6"/>
        <v>344586325</v>
      </c>
      <c r="X29" s="13">
        <f t="shared" si="7"/>
        <v>4043261.2763684914</v>
      </c>
      <c r="Y29" s="13">
        <f t="shared" si="8"/>
        <v>3758755.5887850467</v>
      </c>
      <c r="Z29" s="8">
        <v>26.82</v>
      </c>
      <c r="AA29" s="16">
        <f t="shared" si="9"/>
        <v>3.4908650260999252</v>
      </c>
      <c r="AB29" s="8">
        <v>6</v>
      </c>
      <c r="AC29" s="8">
        <v>6.92</v>
      </c>
      <c r="AD29" s="8">
        <v>13.27</v>
      </c>
      <c r="AE29" s="8">
        <v>0.63</v>
      </c>
      <c r="AF29" s="20">
        <f t="shared" si="10"/>
        <v>13.9</v>
      </c>
      <c r="AG29" s="18">
        <f t="shared" si="11"/>
        <v>0.22371364653243847</v>
      </c>
      <c r="AH29" s="18">
        <f t="shared" si="12"/>
        <v>0.25801640566741235</v>
      </c>
      <c r="AI29" s="18">
        <f t="shared" si="13"/>
        <v>0.51826994780014912</v>
      </c>
    </row>
    <row r="30" spans="1:35" x14ac:dyDescent="0.35">
      <c r="A30" s="5">
        <v>2024</v>
      </c>
      <c r="B30" s="5" t="s">
        <v>5</v>
      </c>
      <c r="C30" t="s">
        <v>6</v>
      </c>
      <c r="D30" t="s">
        <v>21</v>
      </c>
      <c r="E30" s="2">
        <f t="shared" si="0"/>
        <v>49</v>
      </c>
      <c r="F30" s="2" t="s">
        <v>329</v>
      </c>
      <c r="G30" s="6"/>
      <c r="H30" s="7">
        <v>1</v>
      </c>
      <c r="I30" s="7">
        <v>3</v>
      </c>
      <c r="J30" s="7">
        <v>7</v>
      </c>
      <c r="K30" s="7">
        <v>30</v>
      </c>
      <c r="L30" s="7">
        <v>8</v>
      </c>
      <c r="M30" s="8">
        <v>48</v>
      </c>
      <c r="N30" s="11">
        <f t="shared" si="1"/>
        <v>0.22448979591836735</v>
      </c>
      <c r="O30" s="11">
        <f t="shared" si="2"/>
        <v>0.61224489795918369</v>
      </c>
      <c r="P30" s="11">
        <f t="shared" si="3"/>
        <v>0.16326530612244897</v>
      </c>
      <c r="Q30" s="9">
        <v>-14663104</v>
      </c>
      <c r="R30" s="9">
        <v>178455874</v>
      </c>
      <c r="S30" s="9">
        <v>42747893</v>
      </c>
      <c r="T30" s="9">
        <f t="shared" si="4"/>
        <v>22500228</v>
      </c>
      <c r="U30" s="9">
        <v>20247665</v>
      </c>
      <c r="V30" s="9">
        <f t="shared" si="5"/>
        <v>221203767</v>
      </c>
      <c r="W30" s="9">
        <f t="shared" si="6"/>
        <v>206540663</v>
      </c>
      <c r="X30" s="13">
        <f t="shared" si="7"/>
        <v>4608411.8125</v>
      </c>
      <c r="Y30" s="13">
        <f t="shared" si="8"/>
        <v>4186585.4583333335</v>
      </c>
      <c r="Z30" s="8">
        <v>15.26</v>
      </c>
      <c r="AA30" s="16">
        <f t="shared" si="9"/>
        <v>3.145478374836173</v>
      </c>
      <c r="AB30" s="8">
        <v>3.72</v>
      </c>
      <c r="AC30" s="8">
        <v>0.84</v>
      </c>
      <c r="AD30" s="8">
        <v>9.6999999999999993</v>
      </c>
      <c r="AE30" s="8">
        <v>1</v>
      </c>
      <c r="AF30" s="20">
        <f t="shared" si="10"/>
        <v>10.7</v>
      </c>
      <c r="AG30" s="18">
        <f t="shared" si="11"/>
        <v>0.24377457404980343</v>
      </c>
      <c r="AH30" s="18">
        <f t="shared" si="12"/>
        <v>5.5045871559633024E-2</v>
      </c>
      <c r="AI30" s="18">
        <f t="shared" si="13"/>
        <v>0.70117955439056356</v>
      </c>
    </row>
    <row r="31" spans="1:35" x14ac:dyDescent="0.35">
      <c r="A31" s="5">
        <v>2024</v>
      </c>
      <c r="B31" s="5" t="s">
        <v>5</v>
      </c>
      <c r="C31" t="s">
        <v>6</v>
      </c>
      <c r="D31" t="s">
        <v>22</v>
      </c>
      <c r="E31" s="2">
        <f t="shared" si="0"/>
        <v>77</v>
      </c>
      <c r="F31" s="2" t="s">
        <v>330</v>
      </c>
      <c r="G31" s="6"/>
      <c r="H31" s="6"/>
      <c r="I31" s="7">
        <v>2</v>
      </c>
      <c r="J31" s="7">
        <v>5</v>
      </c>
      <c r="K31" s="7">
        <v>52</v>
      </c>
      <c r="L31" s="7">
        <v>18</v>
      </c>
      <c r="M31" s="8">
        <v>78.125</v>
      </c>
      <c r="N31" s="11">
        <f t="shared" si="1"/>
        <v>9.0909090909090912E-2</v>
      </c>
      <c r="O31" s="11">
        <f t="shared" si="2"/>
        <v>0.67532467532467533</v>
      </c>
      <c r="P31" s="11">
        <f t="shared" si="3"/>
        <v>0.23376623376623376</v>
      </c>
      <c r="Q31" s="9">
        <v>-20077604</v>
      </c>
      <c r="R31" s="9">
        <v>200541733</v>
      </c>
      <c r="S31" s="9">
        <v>50191382</v>
      </c>
      <c r="T31" s="9">
        <f t="shared" si="4"/>
        <v>23537211</v>
      </c>
      <c r="U31" s="9">
        <v>26654171</v>
      </c>
      <c r="V31" s="9">
        <f t="shared" si="5"/>
        <v>250733115</v>
      </c>
      <c r="W31" s="9">
        <f t="shared" si="6"/>
        <v>230655511</v>
      </c>
      <c r="X31" s="13">
        <f t="shared" si="7"/>
        <v>3209383.872</v>
      </c>
      <c r="Y31" s="13">
        <f t="shared" si="8"/>
        <v>2868210.4832000001</v>
      </c>
      <c r="Z31" s="8">
        <v>20.65</v>
      </c>
      <c r="AA31" s="16">
        <f t="shared" si="9"/>
        <v>3.7832929782082325</v>
      </c>
      <c r="AB31" s="8">
        <v>3.8</v>
      </c>
      <c r="AC31" s="8">
        <v>2.74</v>
      </c>
      <c r="AD31" s="8">
        <v>12.61</v>
      </c>
      <c r="AE31" s="8">
        <v>1.5</v>
      </c>
      <c r="AF31" s="20">
        <f t="shared" si="10"/>
        <v>14.11</v>
      </c>
      <c r="AG31" s="18">
        <f t="shared" si="11"/>
        <v>0.18401937046004843</v>
      </c>
      <c r="AH31" s="18">
        <f t="shared" si="12"/>
        <v>0.13268765133171914</v>
      </c>
      <c r="AI31" s="18">
        <f t="shared" si="13"/>
        <v>0.68329297820823243</v>
      </c>
    </row>
    <row r="32" spans="1:35" x14ac:dyDescent="0.35">
      <c r="A32" s="5">
        <v>2024</v>
      </c>
      <c r="B32" s="5" t="s">
        <v>5</v>
      </c>
      <c r="C32" t="s">
        <v>6</v>
      </c>
      <c r="D32" t="s">
        <v>43</v>
      </c>
      <c r="E32" s="2">
        <f t="shared" si="0"/>
        <v>65</v>
      </c>
      <c r="F32" s="2" t="s">
        <v>330</v>
      </c>
      <c r="G32" s="6"/>
      <c r="H32" s="7">
        <v>1</v>
      </c>
      <c r="I32" s="7">
        <v>1</v>
      </c>
      <c r="J32" s="7">
        <v>2</v>
      </c>
      <c r="K32" s="7">
        <v>44</v>
      </c>
      <c r="L32" s="7">
        <v>17</v>
      </c>
      <c r="M32" s="8">
        <v>66.25</v>
      </c>
      <c r="N32" s="11">
        <f t="shared" si="1"/>
        <v>6.1538461538461542E-2</v>
      </c>
      <c r="O32" s="11">
        <f t="shared" si="2"/>
        <v>0.67692307692307696</v>
      </c>
      <c r="P32" s="11">
        <f t="shared" si="3"/>
        <v>0.26153846153846155</v>
      </c>
      <c r="Q32" s="9">
        <v>-23559207</v>
      </c>
      <c r="R32" s="9">
        <v>246325072</v>
      </c>
      <c r="S32" s="9">
        <v>56196516</v>
      </c>
      <c r="T32" s="9">
        <f t="shared" si="4"/>
        <v>32849615</v>
      </c>
      <c r="U32" s="9">
        <v>23346901</v>
      </c>
      <c r="V32" s="9">
        <f t="shared" si="5"/>
        <v>302521588</v>
      </c>
      <c r="W32" s="9">
        <f t="shared" si="6"/>
        <v>278962381</v>
      </c>
      <c r="X32" s="13">
        <f t="shared" si="7"/>
        <v>4566363.5924528306</v>
      </c>
      <c r="Y32" s="13">
        <f t="shared" si="8"/>
        <v>4213957.5396226412</v>
      </c>
      <c r="Z32" s="8">
        <v>21.77</v>
      </c>
      <c r="AA32" s="16">
        <f t="shared" si="9"/>
        <v>3.0431786862655033</v>
      </c>
      <c r="AB32" s="8">
        <v>7.03</v>
      </c>
      <c r="AC32" s="8">
        <v>2.88</v>
      </c>
      <c r="AD32" s="8">
        <v>11.86</v>
      </c>
      <c r="AE32" s="8">
        <v>0</v>
      </c>
      <c r="AF32" s="20">
        <f t="shared" si="10"/>
        <v>11.86</v>
      </c>
      <c r="AG32" s="18">
        <f t="shared" si="11"/>
        <v>0.32292145153881491</v>
      </c>
      <c r="AH32" s="18">
        <f t="shared" si="12"/>
        <v>0.13229214515388149</v>
      </c>
      <c r="AI32" s="18">
        <f t="shared" si="13"/>
        <v>0.54478640330730366</v>
      </c>
    </row>
    <row r="33" spans="1:35" x14ac:dyDescent="0.35">
      <c r="A33" s="5">
        <v>2024</v>
      </c>
      <c r="B33" s="5" t="s">
        <v>5</v>
      </c>
      <c r="C33" t="s">
        <v>6</v>
      </c>
      <c r="D33" t="s">
        <v>23</v>
      </c>
      <c r="E33" s="2">
        <f t="shared" si="0"/>
        <v>113</v>
      </c>
      <c r="F33" s="2" t="s">
        <v>332</v>
      </c>
      <c r="G33" s="6"/>
      <c r="H33" s="6"/>
      <c r="I33" s="7">
        <v>1</v>
      </c>
      <c r="J33" s="7">
        <v>5</v>
      </c>
      <c r="K33" s="7">
        <v>64</v>
      </c>
      <c r="L33" s="7">
        <v>43</v>
      </c>
      <c r="M33" s="8">
        <v>117.5</v>
      </c>
      <c r="N33" s="11">
        <f t="shared" si="1"/>
        <v>5.3097345132743362E-2</v>
      </c>
      <c r="O33" s="11">
        <f t="shared" si="2"/>
        <v>0.5663716814159292</v>
      </c>
      <c r="P33" s="11">
        <f t="shared" si="3"/>
        <v>0.38053097345132741</v>
      </c>
      <c r="Q33" s="9">
        <v>-35400692</v>
      </c>
      <c r="R33" s="9">
        <v>335136138</v>
      </c>
      <c r="S33" s="9">
        <v>75640933</v>
      </c>
      <c r="T33" s="9">
        <f t="shared" si="4"/>
        <v>42278621</v>
      </c>
      <c r="U33" s="9">
        <v>33362312</v>
      </c>
      <c r="V33" s="9">
        <f t="shared" si="5"/>
        <v>410777071</v>
      </c>
      <c r="W33" s="9">
        <f t="shared" si="6"/>
        <v>375376379</v>
      </c>
      <c r="X33" s="13">
        <f t="shared" si="7"/>
        <v>3495975.0723404256</v>
      </c>
      <c r="Y33" s="13">
        <f t="shared" si="8"/>
        <v>3212040.5021276595</v>
      </c>
      <c r="Z33" s="8">
        <v>37.450000000000003</v>
      </c>
      <c r="AA33" s="16">
        <f t="shared" si="9"/>
        <v>3.1375166889185579</v>
      </c>
      <c r="AB33" s="8">
        <v>10</v>
      </c>
      <c r="AC33" s="8">
        <v>0</v>
      </c>
      <c r="AD33" s="8">
        <v>25.45</v>
      </c>
      <c r="AE33" s="8">
        <v>2</v>
      </c>
      <c r="AF33" s="20">
        <f t="shared" si="10"/>
        <v>27.45</v>
      </c>
      <c r="AG33" s="18">
        <f t="shared" si="11"/>
        <v>0.26702269692923897</v>
      </c>
      <c r="AH33" s="18">
        <f t="shared" si="12"/>
        <v>0</v>
      </c>
      <c r="AI33" s="18">
        <f t="shared" si="13"/>
        <v>0.73297730307076092</v>
      </c>
    </row>
    <row r="34" spans="1:35" x14ac:dyDescent="0.35">
      <c r="A34" s="5">
        <v>2024</v>
      </c>
      <c r="B34" s="5" t="s">
        <v>5</v>
      </c>
      <c r="C34" t="s">
        <v>6</v>
      </c>
      <c r="D34" t="s">
        <v>42</v>
      </c>
      <c r="E34" s="2">
        <f t="shared" si="0"/>
        <v>92</v>
      </c>
      <c r="F34" s="2" t="s">
        <v>331</v>
      </c>
      <c r="G34" s="7">
        <v>1</v>
      </c>
      <c r="H34" s="6"/>
      <c r="I34" s="6"/>
      <c r="J34" s="7">
        <v>2</v>
      </c>
      <c r="K34" s="7">
        <v>71</v>
      </c>
      <c r="L34" s="7">
        <v>18</v>
      </c>
      <c r="M34" s="8">
        <v>93.5</v>
      </c>
      <c r="N34" s="11">
        <f t="shared" si="1"/>
        <v>3.2608695652173912E-2</v>
      </c>
      <c r="O34" s="11">
        <f t="shared" si="2"/>
        <v>0.77173913043478259</v>
      </c>
      <c r="P34" s="11">
        <f t="shared" si="3"/>
        <v>0.19565217391304349</v>
      </c>
      <c r="Q34" s="9">
        <v>-37165759</v>
      </c>
      <c r="R34" s="9">
        <v>258306311</v>
      </c>
      <c r="S34" s="9">
        <v>70534909</v>
      </c>
      <c r="T34" s="9">
        <f t="shared" si="4"/>
        <v>43379939</v>
      </c>
      <c r="U34" s="9">
        <v>27154970</v>
      </c>
      <c r="V34" s="9">
        <f t="shared" si="5"/>
        <v>328841220</v>
      </c>
      <c r="W34" s="9">
        <f t="shared" si="6"/>
        <v>291675461</v>
      </c>
      <c r="X34" s="13">
        <f t="shared" si="7"/>
        <v>3517018.395721925</v>
      </c>
      <c r="Y34" s="13">
        <f t="shared" si="8"/>
        <v>3226590.9090909092</v>
      </c>
      <c r="Z34" s="8">
        <v>25.65</v>
      </c>
      <c r="AA34" s="16">
        <f t="shared" si="9"/>
        <v>3.6452241715399611</v>
      </c>
      <c r="AB34" s="8">
        <v>2</v>
      </c>
      <c r="AC34" s="8">
        <v>13.2</v>
      </c>
      <c r="AD34" s="8">
        <v>10.45</v>
      </c>
      <c r="AE34" s="8">
        <v>0</v>
      </c>
      <c r="AF34" s="20">
        <f t="shared" si="10"/>
        <v>10.45</v>
      </c>
      <c r="AG34" s="18">
        <f t="shared" si="11"/>
        <v>7.797270955165693E-2</v>
      </c>
      <c r="AH34" s="18">
        <f t="shared" si="12"/>
        <v>0.51461988304093564</v>
      </c>
      <c r="AI34" s="18">
        <f t="shared" si="13"/>
        <v>0.40740740740740738</v>
      </c>
    </row>
    <row r="35" spans="1:35" x14ac:dyDescent="0.35">
      <c r="A35" s="5">
        <v>2024</v>
      </c>
      <c r="B35" s="5" t="s">
        <v>5</v>
      </c>
      <c r="C35" t="s">
        <v>6</v>
      </c>
      <c r="D35" t="s">
        <v>47</v>
      </c>
      <c r="E35" s="2">
        <f t="shared" si="0"/>
        <v>66</v>
      </c>
      <c r="F35" s="2" t="s">
        <v>330</v>
      </c>
      <c r="G35" s="7">
        <v>1</v>
      </c>
      <c r="H35" s="6"/>
      <c r="I35" s="7">
        <v>2</v>
      </c>
      <c r="J35" s="7">
        <v>7</v>
      </c>
      <c r="K35" s="7">
        <v>43</v>
      </c>
      <c r="L35" s="7">
        <v>13</v>
      </c>
      <c r="M35" s="8">
        <v>65.75</v>
      </c>
      <c r="N35" s="11">
        <f t="shared" si="1"/>
        <v>0.15151515151515152</v>
      </c>
      <c r="O35" s="11">
        <f t="shared" si="2"/>
        <v>0.65151515151515149</v>
      </c>
      <c r="P35" s="11">
        <f t="shared" si="3"/>
        <v>0.19696969696969696</v>
      </c>
      <c r="Q35" s="9">
        <v>-21668941</v>
      </c>
      <c r="R35" s="9">
        <v>256459978</v>
      </c>
      <c r="S35" s="9">
        <v>63752489</v>
      </c>
      <c r="T35" s="9">
        <f t="shared" si="4"/>
        <v>35734622</v>
      </c>
      <c r="U35" s="9">
        <v>28017867</v>
      </c>
      <c r="V35" s="9">
        <f t="shared" si="5"/>
        <v>320212467</v>
      </c>
      <c r="W35" s="9">
        <f t="shared" si="6"/>
        <v>298543526</v>
      </c>
      <c r="X35" s="13">
        <f t="shared" si="7"/>
        <v>4870151.5893536126</v>
      </c>
      <c r="Y35" s="13">
        <f t="shared" si="8"/>
        <v>4444024.3346007606</v>
      </c>
      <c r="Z35" s="8">
        <v>23.1</v>
      </c>
      <c r="AA35" s="16">
        <f t="shared" si="9"/>
        <v>2.8463203463203461</v>
      </c>
      <c r="AB35" s="8">
        <v>0</v>
      </c>
      <c r="AC35" s="8">
        <v>12.7</v>
      </c>
      <c r="AD35" s="8">
        <v>10.4</v>
      </c>
      <c r="AE35" s="8">
        <v>0</v>
      </c>
      <c r="AF35" s="20">
        <f t="shared" si="10"/>
        <v>10.4</v>
      </c>
      <c r="AG35" s="18">
        <f t="shared" si="11"/>
        <v>0</v>
      </c>
      <c r="AH35" s="18">
        <f t="shared" si="12"/>
        <v>0.54978354978354971</v>
      </c>
      <c r="AI35" s="18">
        <f t="shared" si="13"/>
        <v>0.45021645021645018</v>
      </c>
    </row>
    <row r="36" spans="1:35" x14ac:dyDescent="0.35">
      <c r="A36" s="5">
        <v>2024</v>
      </c>
      <c r="B36" s="5" t="s">
        <v>5</v>
      </c>
      <c r="C36" t="s">
        <v>6</v>
      </c>
      <c r="D36" t="s">
        <v>24</v>
      </c>
      <c r="E36" s="2">
        <f t="shared" si="0"/>
        <v>69</v>
      </c>
      <c r="F36" s="2" t="s">
        <v>330</v>
      </c>
      <c r="G36" s="6"/>
      <c r="H36" s="6"/>
      <c r="I36" s="6"/>
      <c r="J36" s="7">
        <v>5</v>
      </c>
      <c r="K36" s="7">
        <v>35</v>
      </c>
      <c r="L36" s="7">
        <v>29</v>
      </c>
      <c r="M36" s="8">
        <v>72</v>
      </c>
      <c r="N36" s="11">
        <f t="shared" si="1"/>
        <v>7.2463768115942032E-2</v>
      </c>
      <c r="O36" s="11">
        <f t="shared" si="2"/>
        <v>0.50724637681159424</v>
      </c>
      <c r="P36" s="11">
        <f t="shared" si="3"/>
        <v>0.42028985507246375</v>
      </c>
      <c r="Q36" s="9">
        <v>-22208774</v>
      </c>
      <c r="R36" s="9">
        <v>268790724</v>
      </c>
      <c r="S36" s="9">
        <v>56987592</v>
      </c>
      <c r="T36" s="9">
        <f t="shared" si="4"/>
        <v>29648850</v>
      </c>
      <c r="U36" s="9">
        <v>27338742</v>
      </c>
      <c r="V36" s="9">
        <f t="shared" si="5"/>
        <v>325778316</v>
      </c>
      <c r="W36" s="9">
        <f t="shared" si="6"/>
        <v>303569542</v>
      </c>
      <c r="X36" s="13">
        <f t="shared" si="7"/>
        <v>4524698.833333333</v>
      </c>
      <c r="Y36" s="13">
        <f t="shared" si="8"/>
        <v>4144994.0833333335</v>
      </c>
      <c r="Z36" s="8">
        <v>22.86</v>
      </c>
      <c r="AA36" s="16">
        <f t="shared" si="9"/>
        <v>3.1496062992125986</v>
      </c>
      <c r="AB36" s="8">
        <v>9.81</v>
      </c>
      <c r="AC36" s="8">
        <v>5.4</v>
      </c>
      <c r="AD36" s="8">
        <v>7.55</v>
      </c>
      <c r="AE36" s="8">
        <v>0.1</v>
      </c>
      <c r="AF36" s="20">
        <f t="shared" si="10"/>
        <v>7.6499999999999995</v>
      </c>
      <c r="AG36" s="18">
        <f t="shared" si="11"/>
        <v>0.42913385826771655</v>
      </c>
      <c r="AH36" s="18">
        <f t="shared" si="12"/>
        <v>0.23622047244094491</v>
      </c>
      <c r="AI36" s="18">
        <f t="shared" si="13"/>
        <v>0.33464566929133854</v>
      </c>
    </row>
    <row r="37" spans="1:35" x14ac:dyDescent="0.35">
      <c r="A37" s="5">
        <v>2024</v>
      </c>
      <c r="B37" s="5" t="s">
        <v>5</v>
      </c>
      <c r="C37" t="s">
        <v>6</v>
      </c>
      <c r="D37" t="s">
        <v>26</v>
      </c>
      <c r="E37" s="2">
        <f t="shared" si="0"/>
        <v>64</v>
      </c>
      <c r="F37" s="2" t="s">
        <v>330</v>
      </c>
      <c r="G37" s="6"/>
      <c r="H37" s="6"/>
      <c r="I37" s="7">
        <v>1</v>
      </c>
      <c r="J37" s="6"/>
      <c r="K37" s="7">
        <v>44</v>
      </c>
      <c r="L37" s="7">
        <v>19</v>
      </c>
      <c r="M37" s="8">
        <v>66.125</v>
      </c>
      <c r="N37" s="11">
        <f t="shared" si="1"/>
        <v>1.5625E-2</v>
      </c>
      <c r="O37" s="11">
        <f t="shared" si="2"/>
        <v>0.6875</v>
      </c>
      <c r="P37" s="11">
        <f t="shared" si="3"/>
        <v>0.296875</v>
      </c>
      <c r="Q37" s="9">
        <v>-19142780</v>
      </c>
      <c r="R37" s="9">
        <v>203711089</v>
      </c>
      <c r="S37" s="9">
        <v>60044734</v>
      </c>
      <c r="T37" s="9">
        <f t="shared" si="4"/>
        <v>25891663</v>
      </c>
      <c r="U37" s="9">
        <v>34153071</v>
      </c>
      <c r="V37" s="9">
        <f t="shared" si="5"/>
        <v>263755823</v>
      </c>
      <c r="W37" s="9">
        <f t="shared" si="6"/>
        <v>244613043</v>
      </c>
      <c r="X37" s="13">
        <f t="shared" si="7"/>
        <v>3988745.9054820416</v>
      </c>
      <c r="Y37" s="13">
        <f t="shared" si="8"/>
        <v>3472253.3383742911</v>
      </c>
      <c r="Z37" s="8">
        <v>20.68</v>
      </c>
      <c r="AA37" s="16">
        <f t="shared" si="9"/>
        <v>3.1975338491295937</v>
      </c>
      <c r="AB37" s="8">
        <v>4.3</v>
      </c>
      <c r="AC37" s="8">
        <v>1.63</v>
      </c>
      <c r="AD37" s="8">
        <v>13.25</v>
      </c>
      <c r="AE37" s="8">
        <v>1.5</v>
      </c>
      <c r="AF37" s="20">
        <f t="shared" si="10"/>
        <v>14.75</v>
      </c>
      <c r="AG37" s="18">
        <f t="shared" si="11"/>
        <v>0.20793036750483559</v>
      </c>
      <c r="AH37" s="18">
        <f t="shared" si="12"/>
        <v>7.8820116054158604E-2</v>
      </c>
      <c r="AI37" s="18">
        <f t="shared" si="13"/>
        <v>0.71324951644100576</v>
      </c>
    </row>
    <row r="38" spans="1:35" x14ac:dyDescent="0.35">
      <c r="A38" s="5">
        <v>2024</v>
      </c>
      <c r="B38" s="5" t="s">
        <v>5</v>
      </c>
      <c r="C38" t="s">
        <v>6</v>
      </c>
      <c r="D38" t="s">
        <v>66</v>
      </c>
      <c r="E38" s="2">
        <f t="shared" si="0"/>
        <v>164</v>
      </c>
      <c r="F38" s="2" t="s">
        <v>332</v>
      </c>
      <c r="G38" s="6"/>
      <c r="H38" s="6"/>
      <c r="I38" s="7">
        <v>1</v>
      </c>
      <c r="J38" s="7">
        <v>8</v>
      </c>
      <c r="K38" s="7">
        <v>78</v>
      </c>
      <c r="L38" s="7">
        <v>77</v>
      </c>
      <c r="M38" s="8">
        <v>172.375</v>
      </c>
      <c r="N38" s="11">
        <f t="shared" si="1"/>
        <v>5.4878048780487805E-2</v>
      </c>
      <c r="O38" s="11">
        <f t="shared" si="2"/>
        <v>0.47560975609756095</v>
      </c>
      <c r="P38" s="11">
        <f t="shared" si="3"/>
        <v>0.46951219512195119</v>
      </c>
      <c r="Q38" s="9">
        <v>-55474092</v>
      </c>
      <c r="R38" s="9">
        <v>508516222</v>
      </c>
      <c r="S38" s="9">
        <v>149278482</v>
      </c>
      <c r="T38" s="9">
        <f t="shared" si="4"/>
        <v>87133290</v>
      </c>
      <c r="U38" s="9">
        <v>62145192</v>
      </c>
      <c r="V38" s="9">
        <f t="shared" si="5"/>
        <v>657794704</v>
      </c>
      <c r="W38" s="9">
        <f t="shared" si="6"/>
        <v>602320612</v>
      </c>
      <c r="X38" s="13">
        <f t="shared" si="7"/>
        <v>3816067.8984771576</v>
      </c>
      <c r="Y38" s="13">
        <f t="shared" si="8"/>
        <v>3455544.6671501086</v>
      </c>
      <c r="Z38" s="8">
        <v>45.91</v>
      </c>
      <c r="AA38" s="16">
        <f t="shared" si="9"/>
        <v>3.7546286212154216</v>
      </c>
      <c r="AB38" s="8">
        <v>10.56</v>
      </c>
      <c r="AC38" s="8">
        <v>4.3099999999999996</v>
      </c>
      <c r="AD38" s="8">
        <v>31.04</v>
      </c>
      <c r="AE38" s="8">
        <v>0</v>
      </c>
      <c r="AF38" s="20">
        <f t="shared" si="10"/>
        <v>31.04</v>
      </c>
      <c r="AG38" s="18">
        <f t="shared" si="11"/>
        <v>0.23001524722282729</v>
      </c>
      <c r="AH38" s="18">
        <f t="shared" si="12"/>
        <v>9.3879329122195598E-2</v>
      </c>
      <c r="AI38" s="18">
        <f t="shared" si="13"/>
        <v>0.67610542365497717</v>
      </c>
    </row>
    <row r="39" spans="1:35" x14ac:dyDescent="0.35">
      <c r="A39" s="5">
        <v>2024</v>
      </c>
      <c r="B39" s="5" t="s">
        <v>5</v>
      </c>
      <c r="C39" t="s">
        <v>6</v>
      </c>
      <c r="D39" t="s">
        <v>27</v>
      </c>
      <c r="E39" s="2">
        <f t="shared" si="0"/>
        <v>82</v>
      </c>
      <c r="F39" s="2" t="s">
        <v>331</v>
      </c>
      <c r="G39" s="6"/>
      <c r="H39" s="6"/>
      <c r="I39" s="6"/>
      <c r="J39" s="7">
        <v>6</v>
      </c>
      <c r="K39" s="7">
        <v>57</v>
      </c>
      <c r="L39" s="7">
        <v>19</v>
      </c>
      <c r="M39" s="8">
        <v>83.625</v>
      </c>
      <c r="N39" s="11">
        <f t="shared" si="1"/>
        <v>7.3170731707317069E-2</v>
      </c>
      <c r="O39" s="11">
        <f t="shared" si="2"/>
        <v>0.69512195121951215</v>
      </c>
      <c r="P39" s="11">
        <f t="shared" si="3"/>
        <v>0.23170731707317074</v>
      </c>
      <c r="Q39" s="9">
        <v>-26136114</v>
      </c>
      <c r="R39" s="9">
        <v>264657360</v>
      </c>
      <c r="S39" s="9">
        <v>45159985</v>
      </c>
      <c r="T39" s="9">
        <f t="shared" si="4"/>
        <v>22474531</v>
      </c>
      <c r="U39" s="9">
        <v>22685454</v>
      </c>
      <c r="V39" s="9">
        <f t="shared" si="5"/>
        <v>309817345</v>
      </c>
      <c r="W39" s="9">
        <f t="shared" si="6"/>
        <v>283681231</v>
      </c>
      <c r="X39" s="13">
        <f t="shared" si="7"/>
        <v>3704841.1958146486</v>
      </c>
      <c r="Y39" s="13">
        <f t="shared" si="8"/>
        <v>3433565.2137518683</v>
      </c>
      <c r="Z39" s="8">
        <v>24.82</v>
      </c>
      <c r="AA39" s="16">
        <f t="shared" si="9"/>
        <v>3.3692586623690572</v>
      </c>
      <c r="AB39" s="8">
        <v>4.3</v>
      </c>
      <c r="AC39" s="8">
        <v>4</v>
      </c>
      <c r="AD39" s="8">
        <v>14.52</v>
      </c>
      <c r="AE39" s="8">
        <v>2</v>
      </c>
      <c r="AF39" s="20">
        <f t="shared" si="10"/>
        <v>16.52</v>
      </c>
      <c r="AG39" s="18">
        <f t="shared" si="11"/>
        <v>0.17324738114423852</v>
      </c>
      <c r="AH39" s="18">
        <f t="shared" si="12"/>
        <v>0.16116035455278002</v>
      </c>
      <c r="AI39" s="18">
        <f t="shared" si="13"/>
        <v>0.66559226430298146</v>
      </c>
    </row>
    <row r="40" spans="1:35" x14ac:dyDescent="0.35">
      <c r="A40" s="5">
        <v>2024</v>
      </c>
      <c r="B40" s="5" t="s">
        <v>5</v>
      </c>
      <c r="C40" t="s">
        <v>6</v>
      </c>
      <c r="D40" t="s">
        <v>67</v>
      </c>
      <c r="E40" s="2">
        <f t="shared" si="0"/>
        <v>87</v>
      </c>
      <c r="F40" s="2" t="s">
        <v>331</v>
      </c>
      <c r="G40" s="6"/>
      <c r="H40" s="6"/>
      <c r="I40" s="7">
        <v>2</v>
      </c>
      <c r="J40" s="7">
        <v>1</v>
      </c>
      <c r="K40" s="7">
        <v>84</v>
      </c>
      <c r="L40" s="6"/>
      <c r="M40" s="8">
        <v>86.375</v>
      </c>
      <c r="N40" s="11">
        <f t="shared" si="1"/>
        <v>3.4482758620689655E-2</v>
      </c>
      <c r="O40" s="11">
        <f t="shared" si="2"/>
        <v>0.96551724137931039</v>
      </c>
      <c r="P40" s="11">
        <f t="shared" si="3"/>
        <v>0</v>
      </c>
      <c r="Q40" s="9">
        <v>-27804858</v>
      </c>
      <c r="R40" s="9">
        <v>387694272</v>
      </c>
      <c r="S40" s="9">
        <v>121816704</v>
      </c>
      <c r="T40" s="9">
        <f t="shared" si="4"/>
        <v>55660258</v>
      </c>
      <c r="U40" s="9">
        <v>66156446</v>
      </c>
      <c r="V40" s="9">
        <f t="shared" si="5"/>
        <v>509510976</v>
      </c>
      <c r="W40" s="9">
        <f t="shared" si="6"/>
        <v>481706118</v>
      </c>
      <c r="X40" s="13">
        <f t="shared" si="7"/>
        <v>5898824.6136034736</v>
      </c>
      <c r="Y40" s="13">
        <f t="shared" si="8"/>
        <v>5132903.3863965264</v>
      </c>
      <c r="Z40" s="8">
        <v>33.94</v>
      </c>
      <c r="AA40" s="16">
        <f t="shared" si="9"/>
        <v>2.5449322333529758</v>
      </c>
      <c r="AB40" s="8">
        <v>10.25</v>
      </c>
      <c r="AC40" s="8">
        <v>1.8</v>
      </c>
      <c r="AD40" s="8">
        <v>19.89</v>
      </c>
      <c r="AE40" s="8">
        <v>2</v>
      </c>
      <c r="AF40" s="20">
        <f t="shared" si="10"/>
        <v>21.89</v>
      </c>
      <c r="AG40" s="18">
        <f t="shared" si="11"/>
        <v>0.30200353565114912</v>
      </c>
      <c r="AH40" s="18">
        <f t="shared" si="12"/>
        <v>5.3034767236299359E-2</v>
      </c>
      <c r="AI40" s="18">
        <f t="shared" si="13"/>
        <v>0.64496169711255158</v>
      </c>
    </row>
    <row r="41" spans="1:35" x14ac:dyDescent="0.35">
      <c r="A41" s="5">
        <v>2024</v>
      </c>
      <c r="B41" s="5" t="s">
        <v>5</v>
      </c>
      <c r="C41" t="s">
        <v>6</v>
      </c>
      <c r="D41" t="s">
        <v>44</v>
      </c>
      <c r="E41" s="2">
        <f t="shared" si="0"/>
        <v>78</v>
      </c>
      <c r="F41" s="2" t="s">
        <v>330</v>
      </c>
      <c r="G41" s="6"/>
      <c r="H41" s="6"/>
      <c r="I41" s="6"/>
      <c r="J41" s="7">
        <v>1</v>
      </c>
      <c r="K41" s="7">
        <v>50</v>
      </c>
      <c r="L41" s="7">
        <v>27</v>
      </c>
      <c r="M41" s="8">
        <v>81.25</v>
      </c>
      <c r="N41" s="11">
        <f t="shared" si="1"/>
        <v>1.282051282051282E-2</v>
      </c>
      <c r="O41" s="11">
        <f t="shared" si="2"/>
        <v>0.64102564102564108</v>
      </c>
      <c r="P41" s="11">
        <f t="shared" si="3"/>
        <v>0.34615384615384615</v>
      </c>
      <c r="Q41" s="9">
        <v>-24460359</v>
      </c>
      <c r="R41" s="9">
        <v>258121551</v>
      </c>
      <c r="S41" s="9">
        <v>74545852</v>
      </c>
      <c r="T41" s="9">
        <f t="shared" si="4"/>
        <v>45695599</v>
      </c>
      <c r="U41" s="9">
        <v>28850253</v>
      </c>
      <c r="V41" s="9">
        <f t="shared" si="5"/>
        <v>332667403</v>
      </c>
      <c r="W41" s="9">
        <f t="shared" si="6"/>
        <v>308207044</v>
      </c>
      <c r="X41" s="13">
        <f t="shared" si="7"/>
        <v>4094368.036923077</v>
      </c>
      <c r="Y41" s="13">
        <f t="shared" si="8"/>
        <v>3739288</v>
      </c>
      <c r="Z41" s="8">
        <v>23.37</v>
      </c>
      <c r="AA41" s="16">
        <f t="shared" si="9"/>
        <v>3.4766795036371416</v>
      </c>
      <c r="AB41" s="8">
        <v>8.2200000000000006</v>
      </c>
      <c r="AC41" s="8">
        <v>1</v>
      </c>
      <c r="AD41" s="8">
        <v>14.15</v>
      </c>
      <c r="AE41" s="8">
        <v>0</v>
      </c>
      <c r="AF41" s="20">
        <f t="shared" si="10"/>
        <v>14.15</v>
      </c>
      <c r="AG41" s="18">
        <f t="shared" si="11"/>
        <v>0.3517329910141207</v>
      </c>
      <c r="AH41" s="18">
        <f t="shared" si="12"/>
        <v>4.2789901583226354E-2</v>
      </c>
      <c r="AI41" s="18">
        <f t="shared" si="13"/>
        <v>0.60547710740265293</v>
      </c>
    </row>
    <row r="42" spans="1:35" x14ac:dyDescent="0.35">
      <c r="A42" s="5">
        <v>2024</v>
      </c>
      <c r="B42" s="5" t="s">
        <v>5</v>
      </c>
      <c r="C42" t="s">
        <v>6</v>
      </c>
      <c r="D42" t="s">
        <v>48</v>
      </c>
      <c r="E42" s="2">
        <f t="shared" si="0"/>
        <v>88</v>
      </c>
      <c r="F42" s="2" t="s">
        <v>331</v>
      </c>
      <c r="G42" s="6"/>
      <c r="H42" s="6"/>
      <c r="I42" s="6"/>
      <c r="J42" s="7">
        <v>3</v>
      </c>
      <c r="K42" s="7">
        <v>59</v>
      </c>
      <c r="L42" s="7">
        <v>26</v>
      </c>
      <c r="M42" s="8">
        <v>90.875</v>
      </c>
      <c r="N42" s="11">
        <f t="shared" si="1"/>
        <v>3.4090909090909088E-2</v>
      </c>
      <c r="O42" s="11">
        <f t="shared" si="2"/>
        <v>0.67045454545454541</v>
      </c>
      <c r="P42" s="11">
        <f t="shared" si="3"/>
        <v>0.29545454545454547</v>
      </c>
      <c r="Q42" s="9">
        <v>-27751752</v>
      </c>
      <c r="R42" s="9">
        <v>269531995</v>
      </c>
      <c r="S42" s="9">
        <v>51806872</v>
      </c>
      <c r="T42" s="9">
        <f t="shared" si="4"/>
        <v>26670641</v>
      </c>
      <c r="U42" s="9">
        <v>25136231</v>
      </c>
      <c r="V42" s="9">
        <f t="shared" si="5"/>
        <v>321338867</v>
      </c>
      <c r="W42" s="9">
        <f t="shared" si="6"/>
        <v>293587115</v>
      </c>
      <c r="X42" s="13">
        <f t="shared" si="7"/>
        <v>3536053.5570839066</v>
      </c>
      <c r="Y42" s="13">
        <f t="shared" si="8"/>
        <v>3259451.2902338379</v>
      </c>
      <c r="Z42" s="8">
        <v>24.06</v>
      </c>
      <c r="AA42" s="16">
        <f t="shared" si="9"/>
        <v>3.7770157938487117</v>
      </c>
      <c r="AB42" s="8">
        <v>3</v>
      </c>
      <c r="AC42" s="8">
        <v>5.8</v>
      </c>
      <c r="AD42" s="8">
        <v>13.26</v>
      </c>
      <c r="AE42" s="8">
        <v>2</v>
      </c>
      <c r="AF42" s="20">
        <f t="shared" si="10"/>
        <v>15.26</v>
      </c>
      <c r="AG42" s="18">
        <f t="shared" si="11"/>
        <v>0.12468827930174564</v>
      </c>
      <c r="AH42" s="18">
        <f t="shared" si="12"/>
        <v>0.24106400665004157</v>
      </c>
      <c r="AI42" s="18">
        <f t="shared" si="13"/>
        <v>0.63424771404821279</v>
      </c>
    </row>
    <row r="43" spans="1:35" x14ac:dyDescent="0.35">
      <c r="A43" s="5">
        <v>2024</v>
      </c>
      <c r="B43" s="5" t="s">
        <v>5</v>
      </c>
      <c r="C43" t="s">
        <v>6</v>
      </c>
      <c r="D43" t="s">
        <v>59</v>
      </c>
      <c r="E43" s="2">
        <f t="shared" si="0"/>
        <v>102</v>
      </c>
      <c r="F43" s="2" t="s">
        <v>332</v>
      </c>
      <c r="G43" s="6"/>
      <c r="H43" s="6"/>
      <c r="I43" s="7">
        <v>9</v>
      </c>
      <c r="J43" s="7">
        <v>9</v>
      </c>
      <c r="K43" s="7">
        <v>73</v>
      </c>
      <c r="L43" s="7">
        <v>11</v>
      </c>
      <c r="M43" s="8">
        <v>100</v>
      </c>
      <c r="N43" s="11">
        <f t="shared" si="1"/>
        <v>0.17647058823529413</v>
      </c>
      <c r="O43" s="11">
        <f t="shared" si="2"/>
        <v>0.71568627450980393</v>
      </c>
      <c r="P43" s="11">
        <f t="shared" si="3"/>
        <v>0.10784313725490197</v>
      </c>
      <c r="Q43" s="9">
        <v>-29713311</v>
      </c>
      <c r="R43" s="9">
        <v>339349296</v>
      </c>
      <c r="S43" s="9">
        <v>143267845</v>
      </c>
      <c r="T43" s="9">
        <f t="shared" si="4"/>
        <v>31657000</v>
      </c>
      <c r="U43" s="9">
        <v>111610845</v>
      </c>
      <c r="V43" s="9">
        <f t="shared" si="5"/>
        <v>482617141</v>
      </c>
      <c r="W43" s="9">
        <f t="shared" si="6"/>
        <v>452903830</v>
      </c>
      <c r="X43" s="13">
        <f t="shared" si="7"/>
        <v>4826171.41</v>
      </c>
      <c r="Y43" s="13">
        <f t="shared" si="8"/>
        <v>3710062.96</v>
      </c>
      <c r="Z43" s="8">
        <v>35.090000000000003</v>
      </c>
      <c r="AA43" s="16">
        <f t="shared" si="9"/>
        <v>2.849814762040467</v>
      </c>
      <c r="AB43" s="8">
        <v>6.8</v>
      </c>
      <c r="AC43" s="8">
        <v>7</v>
      </c>
      <c r="AD43" s="8">
        <v>18.29</v>
      </c>
      <c r="AE43" s="8">
        <v>3</v>
      </c>
      <c r="AF43" s="20">
        <f t="shared" si="10"/>
        <v>21.29</v>
      </c>
      <c r="AG43" s="18">
        <f t="shared" si="11"/>
        <v>0.19378740381875176</v>
      </c>
      <c r="AH43" s="18">
        <f t="shared" si="12"/>
        <v>0.19948703334283269</v>
      </c>
      <c r="AI43" s="18">
        <f t="shared" si="13"/>
        <v>0.60672556283841539</v>
      </c>
    </row>
    <row r="44" spans="1:35" x14ac:dyDescent="0.35">
      <c r="A44" s="5">
        <v>2024</v>
      </c>
      <c r="B44" s="5" t="s">
        <v>5</v>
      </c>
      <c r="C44" t="s">
        <v>6</v>
      </c>
      <c r="D44" t="s">
        <v>28</v>
      </c>
      <c r="E44" s="2">
        <f t="shared" si="0"/>
        <v>128</v>
      </c>
      <c r="F44" s="2" t="s">
        <v>332</v>
      </c>
      <c r="G44" s="6"/>
      <c r="H44" s="6"/>
      <c r="I44" s="7">
        <v>3</v>
      </c>
      <c r="J44" s="7">
        <v>13</v>
      </c>
      <c r="K44" s="7">
        <v>54</v>
      </c>
      <c r="L44" s="7">
        <v>58</v>
      </c>
      <c r="M44" s="8">
        <v>132.875</v>
      </c>
      <c r="N44" s="11">
        <f t="shared" si="1"/>
        <v>0.125</v>
      </c>
      <c r="O44" s="11">
        <f t="shared" si="2"/>
        <v>0.421875</v>
      </c>
      <c r="P44" s="11">
        <f t="shared" si="3"/>
        <v>0.453125</v>
      </c>
      <c r="Q44" s="9">
        <v>-38559723</v>
      </c>
      <c r="R44" s="9">
        <v>488350423</v>
      </c>
      <c r="S44" s="9">
        <v>145952606</v>
      </c>
      <c r="T44" s="9">
        <f t="shared" si="4"/>
        <v>52784341</v>
      </c>
      <c r="U44" s="9">
        <v>93168265</v>
      </c>
      <c r="V44" s="9">
        <f t="shared" si="5"/>
        <v>634303029</v>
      </c>
      <c r="W44" s="9">
        <f t="shared" si="6"/>
        <v>595743306</v>
      </c>
      <c r="X44" s="13">
        <f t="shared" si="7"/>
        <v>4773682.2502351832</v>
      </c>
      <c r="Y44" s="13">
        <f t="shared" si="8"/>
        <v>4072509.9830667921</v>
      </c>
      <c r="Z44" s="8">
        <v>47.06</v>
      </c>
      <c r="AA44" s="16">
        <f t="shared" si="9"/>
        <v>2.823523161920952</v>
      </c>
      <c r="AB44" s="8">
        <v>7</v>
      </c>
      <c r="AC44" s="8">
        <v>7.91</v>
      </c>
      <c r="AD44" s="8">
        <v>29.15</v>
      </c>
      <c r="AE44" s="8">
        <v>3</v>
      </c>
      <c r="AF44" s="20">
        <f t="shared" si="10"/>
        <v>32.15</v>
      </c>
      <c r="AG44" s="18">
        <f t="shared" si="11"/>
        <v>0.14874628134296641</v>
      </c>
      <c r="AH44" s="18">
        <f t="shared" si="12"/>
        <v>0.16808329791755205</v>
      </c>
      <c r="AI44" s="18">
        <f t="shared" si="13"/>
        <v>0.68317042073948142</v>
      </c>
    </row>
    <row r="45" spans="1:35" x14ac:dyDescent="0.35">
      <c r="A45" s="5">
        <v>2024</v>
      </c>
      <c r="B45" s="5" t="s">
        <v>5</v>
      </c>
      <c r="C45" t="s">
        <v>6</v>
      </c>
      <c r="D45" t="s">
        <v>68</v>
      </c>
      <c r="E45" s="2">
        <f t="shared" si="0"/>
        <v>84</v>
      </c>
      <c r="F45" s="2" t="s">
        <v>331</v>
      </c>
      <c r="G45" s="6"/>
      <c r="H45" s="6"/>
      <c r="I45" s="7">
        <v>2</v>
      </c>
      <c r="J45" s="7">
        <v>5</v>
      </c>
      <c r="K45" s="7">
        <v>61</v>
      </c>
      <c r="L45" s="7">
        <v>16</v>
      </c>
      <c r="M45" s="8">
        <v>84.875</v>
      </c>
      <c r="N45" s="11">
        <f t="shared" si="1"/>
        <v>8.3333333333333329E-2</v>
      </c>
      <c r="O45" s="11">
        <f t="shared" si="2"/>
        <v>0.72619047619047616</v>
      </c>
      <c r="P45" s="11">
        <f t="shared" si="3"/>
        <v>0.19047619047619047</v>
      </c>
      <c r="Q45" s="9">
        <v>-26779966</v>
      </c>
      <c r="R45" s="9">
        <v>265491628</v>
      </c>
      <c r="S45" s="9">
        <v>159048562</v>
      </c>
      <c r="T45" s="9">
        <f t="shared" si="4"/>
        <v>54528197</v>
      </c>
      <c r="U45" s="9">
        <v>104520365</v>
      </c>
      <c r="V45" s="9">
        <f t="shared" si="5"/>
        <v>424540190</v>
      </c>
      <c r="W45" s="9">
        <f t="shared" si="6"/>
        <v>397760224</v>
      </c>
      <c r="X45" s="13">
        <f t="shared" si="7"/>
        <v>5001946.273932253</v>
      </c>
      <c r="Y45" s="13">
        <f t="shared" si="8"/>
        <v>3770483.946980854</v>
      </c>
      <c r="Z45" s="8">
        <v>21.35</v>
      </c>
      <c r="AA45" s="16">
        <f t="shared" si="9"/>
        <v>3.9754098360655736</v>
      </c>
      <c r="AB45" s="8">
        <v>3.9</v>
      </c>
      <c r="AC45" s="8">
        <v>0.8</v>
      </c>
      <c r="AD45" s="8">
        <v>16.649999999999999</v>
      </c>
      <c r="AE45" s="8">
        <v>0</v>
      </c>
      <c r="AF45" s="20">
        <f t="shared" si="10"/>
        <v>16.649999999999999</v>
      </c>
      <c r="AG45" s="18">
        <f t="shared" si="11"/>
        <v>0.18266978922716626</v>
      </c>
      <c r="AH45" s="18">
        <f t="shared" si="12"/>
        <v>3.7470725995316159E-2</v>
      </c>
      <c r="AI45" s="18">
        <f t="shared" si="13"/>
        <v>0.77985948477751743</v>
      </c>
    </row>
    <row r="46" spans="1:35" x14ac:dyDescent="0.35">
      <c r="A46" s="5">
        <v>2024</v>
      </c>
      <c r="B46" s="5" t="s">
        <v>5</v>
      </c>
      <c r="C46" t="s">
        <v>6</v>
      </c>
      <c r="D46" t="s">
        <v>29</v>
      </c>
      <c r="E46" s="2">
        <f t="shared" si="0"/>
        <v>73</v>
      </c>
      <c r="F46" s="2" t="s">
        <v>330</v>
      </c>
      <c r="G46" s="6"/>
      <c r="H46" s="6"/>
      <c r="I46" s="7">
        <v>3</v>
      </c>
      <c r="J46" s="7">
        <v>1</v>
      </c>
      <c r="K46" s="7">
        <v>53</v>
      </c>
      <c r="L46" s="7">
        <v>16</v>
      </c>
      <c r="M46" s="8">
        <v>74.125</v>
      </c>
      <c r="N46" s="11">
        <f t="shared" si="1"/>
        <v>5.4794520547945202E-2</v>
      </c>
      <c r="O46" s="11">
        <f t="shared" si="2"/>
        <v>0.72602739726027399</v>
      </c>
      <c r="P46" s="11">
        <f t="shared" si="3"/>
        <v>0.21917808219178081</v>
      </c>
      <c r="Q46" s="9">
        <v>-25114662</v>
      </c>
      <c r="R46" s="9">
        <v>238622678</v>
      </c>
      <c r="S46" s="9">
        <v>62510641</v>
      </c>
      <c r="T46" s="9">
        <f t="shared" si="4"/>
        <v>38596038</v>
      </c>
      <c r="U46" s="9">
        <v>23914603</v>
      </c>
      <c r="V46" s="9">
        <f t="shared" si="5"/>
        <v>301133319</v>
      </c>
      <c r="W46" s="9">
        <f t="shared" si="6"/>
        <v>276018657</v>
      </c>
      <c r="X46" s="13">
        <f t="shared" si="7"/>
        <v>4062506.8330522766</v>
      </c>
      <c r="Y46" s="13">
        <f t="shared" si="8"/>
        <v>3739881.4974704892</v>
      </c>
      <c r="Z46" s="8">
        <v>22.45</v>
      </c>
      <c r="AA46" s="16">
        <f t="shared" si="9"/>
        <v>3.3017817371937639</v>
      </c>
      <c r="AB46" s="8">
        <v>2</v>
      </c>
      <c r="AC46" s="8">
        <v>5.6</v>
      </c>
      <c r="AD46" s="8">
        <v>14.75</v>
      </c>
      <c r="AE46" s="8">
        <v>0.1</v>
      </c>
      <c r="AF46" s="20">
        <f t="shared" si="10"/>
        <v>14.85</v>
      </c>
      <c r="AG46" s="18">
        <f t="shared" si="11"/>
        <v>8.9086859688195991E-2</v>
      </c>
      <c r="AH46" s="18">
        <f t="shared" si="12"/>
        <v>0.24944320712694876</v>
      </c>
      <c r="AI46" s="18">
        <f t="shared" si="13"/>
        <v>0.66146993318485525</v>
      </c>
    </row>
    <row r="47" spans="1:35" x14ac:dyDescent="0.35">
      <c r="A47" s="5">
        <v>2024</v>
      </c>
      <c r="B47" s="5" t="s">
        <v>5</v>
      </c>
      <c r="C47" t="s">
        <v>6</v>
      </c>
      <c r="D47" t="s">
        <v>30</v>
      </c>
      <c r="E47" s="2">
        <f t="shared" si="0"/>
        <v>55</v>
      </c>
      <c r="F47" s="2" t="s">
        <v>329</v>
      </c>
      <c r="G47" s="6"/>
      <c r="H47" s="6"/>
      <c r="I47" s="6"/>
      <c r="J47" s="7">
        <v>1</v>
      </c>
      <c r="K47" s="7">
        <v>44</v>
      </c>
      <c r="L47" s="7">
        <v>10</v>
      </c>
      <c r="M47" s="8">
        <v>56.125</v>
      </c>
      <c r="N47" s="11">
        <f t="shared" si="1"/>
        <v>1.8181818181818181E-2</v>
      </c>
      <c r="O47" s="11">
        <f t="shared" si="2"/>
        <v>0.8</v>
      </c>
      <c r="P47" s="11">
        <f t="shared" si="3"/>
        <v>0.18181818181818182</v>
      </c>
      <c r="Q47" s="9">
        <v>-17719596</v>
      </c>
      <c r="R47" s="9">
        <v>169135428</v>
      </c>
      <c r="S47" s="9">
        <v>36592484</v>
      </c>
      <c r="T47" s="9">
        <f t="shared" si="4"/>
        <v>22431141</v>
      </c>
      <c r="U47" s="9">
        <v>14161343</v>
      </c>
      <c r="V47" s="9">
        <f t="shared" si="5"/>
        <v>205727912</v>
      </c>
      <c r="W47" s="9">
        <f t="shared" si="6"/>
        <v>188008316</v>
      </c>
      <c r="X47" s="13">
        <f t="shared" si="7"/>
        <v>3665530.7260579066</v>
      </c>
      <c r="Y47" s="13">
        <f t="shared" si="8"/>
        <v>3413212.810690423</v>
      </c>
      <c r="Z47" s="8">
        <v>15.73</v>
      </c>
      <c r="AA47" s="16">
        <f t="shared" si="9"/>
        <v>3.5680228862047043</v>
      </c>
      <c r="AB47" s="8">
        <v>2</v>
      </c>
      <c r="AC47" s="8">
        <v>1.8</v>
      </c>
      <c r="AD47" s="8">
        <v>11.3</v>
      </c>
      <c r="AE47" s="8">
        <v>0.63</v>
      </c>
      <c r="AF47" s="20">
        <f t="shared" si="10"/>
        <v>11.930000000000001</v>
      </c>
      <c r="AG47" s="18">
        <f t="shared" si="11"/>
        <v>0.12714558169103624</v>
      </c>
      <c r="AH47" s="18">
        <f t="shared" si="12"/>
        <v>0.11443102352193261</v>
      </c>
      <c r="AI47" s="18">
        <f t="shared" si="13"/>
        <v>0.75842339478703125</v>
      </c>
    </row>
    <row r="48" spans="1:35" x14ac:dyDescent="0.35">
      <c r="A48" s="5">
        <v>2024</v>
      </c>
      <c r="B48" s="5" t="s">
        <v>5</v>
      </c>
      <c r="C48" t="s">
        <v>6</v>
      </c>
      <c r="D48" t="s">
        <v>52</v>
      </c>
      <c r="E48" s="2">
        <f t="shared" si="0"/>
        <v>192</v>
      </c>
      <c r="F48" s="2" t="s">
        <v>332</v>
      </c>
      <c r="G48" s="7">
        <v>1</v>
      </c>
      <c r="H48" s="6"/>
      <c r="I48" s="7">
        <v>2</v>
      </c>
      <c r="J48" s="7">
        <v>20</v>
      </c>
      <c r="K48" s="7">
        <v>133</v>
      </c>
      <c r="L48" s="7">
        <v>36</v>
      </c>
      <c r="M48" s="8">
        <v>193</v>
      </c>
      <c r="N48" s="11">
        <f t="shared" si="1"/>
        <v>0.11979166666666667</v>
      </c>
      <c r="O48" s="11">
        <f t="shared" si="2"/>
        <v>0.69270833333333337</v>
      </c>
      <c r="P48" s="11">
        <f t="shared" si="3"/>
        <v>0.1875</v>
      </c>
      <c r="Q48" s="9">
        <v>-58228071</v>
      </c>
      <c r="R48" s="9">
        <v>634296448</v>
      </c>
      <c r="S48" s="9">
        <v>155244920</v>
      </c>
      <c r="T48" s="9">
        <f t="shared" si="4"/>
        <v>62228348</v>
      </c>
      <c r="U48" s="9">
        <v>93016572</v>
      </c>
      <c r="V48" s="9">
        <f t="shared" si="5"/>
        <v>789541368</v>
      </c>
      <c r="W48" s="9">
        <f t="shared" si="6"/>
        <v>731313297</v>
      </c>
      <c r="X48" s="13">
        <f t="shared" si="7"/>
        <v>4090887.9170984458</v>
      </c>
      <c r="Y48" s="13">
        <f t="shared" si="8"/>
        <v>3608936.766839378</v>
      </c>
      <c r="Z48" s="8">
        <v>51.08</v>
      </c>
      <c r="AA48" s="16">
        <f t="shared" si="9"/>
        <v>3.7783868441660142</v>
      </c>
      <c r="AB48" s="8">
        <v>10.69</v>
      </c>
      <c r="AC48" s="8">
        <v>29.75</v>
      </c>
      <c r="AD48" s="8">
        <v>6.64</v>
      </c>
      <c r="AE48" s="8">
        <v>4</v>
      </c>
      <c r="AF48" s="20">
        <f t="shared" si="10"/>
        <v>10.64</v>
      </c>
      <c r="AG48" s="18">
        <f t="shared" si="11"/>
        <v>0.20927956147220048</v>
      </c>
      <c r="AH48" s="18">
        <f t="shared" si="12"/>
        <v>0.58241973375097889</v>
      </c>
      <c r="AI48" s="18">
        <f t="shared" si="13"/>
        <v>0.20830070477682069</v>
      </c>
    </row>
    <row r="49" spans="1:35" x14ac:dyDescent="0.35">
      <c r="A49" s="5">
        <v>2024</v>
      </c>
      <c r="B49" s="5" t="s">
        <v>5</v>
      </c>
      <c r="C49" t="s">
        <v>6</v>
      </c>
      <c r="D49" t="s">
        <v>50</v>
      </c>
      <c r="E49" s="2">
        <f t="shared" si="0"/>
        <v>77</v>
      </c>
      <c r="F49" s="2" t="s">
        <v>330</v>
      </c>
      <c r="G49" s="6"/>
      <c r="H49" s="6"/>
      <c r="I49" s="7">
        <v>2</v>
      </c>
      <c r="J49" s="7">
        <v>1</v>
      </c>
      <c r="K49" s="7">
        <v>30</v>
      </c>
      <c r="L49" s="7">
        <v>44</v>
      </c>
      <c r="M49" s="8">
        <v>81.875</v>
      </c>
      <c r="N49" s="11">
        <f t="shared" si="1"/>
        <v>3.896103896103896E-2</v>
      </c>
      <c r="O49" s="11">
        <f t="shared" si="2"/>
        <v>0.38961038961038963</v>
      </c>
      <c r="P49" s="11">
        <f t="shared" si="3"/>
        <v>0.5714285714285714</v>
      </c>
      <c r="Q49" s="9">
        <v>-24890666</v>
      </c>
      <c r="R49" s="9">
        <v>271853826</v>
      </c>
      <c r="S49" s="9">
        <v>59874889</v>
      </c>
      <c r="T49" s="9">
        <f t="shared" si="4"/>
        <v>29537672</v>
      </c>
      <c r="U49" s="9">
        <v>30337217</v>
      </c>
      <c r="V49" s="9">
        <f t="shared" si="5"/>
        <v>331728715</v>
      </c>
      <c r="W49" s="9">
        <f t="shared" si="6"/>
        <v>306838049</v>
      </c>
      <c r="X49" s="13">
        <f t="shared" si="7"/>
        <v>4051648.427480916</v>
      </c>
      <c r="Y49" s="13">
        <f t="shared" si="8"/>
        <v>3681117.5328244274</v>
      </c>
      <c r="Z49" s="8">
        <v>25.82</v>
      </c>
      <c r="AA49" s="16">
        <f t="shared" si="9"/>
        <v>3.1709914794732765</v>
      </c>
      <c r="AB49" s="8">
        <v>7.8</v>
      </c>
      <c r="AC49" s="8">
        <v>6.9</v>
      </c>
      <c r="AD49" s="8">
        <v>9.4700000000000006</v>
      </c>
      <c r="AE49" s="8">
        <v>1.65</v>
      </c>
      <c r="AF49" s="20">
        <f t="shared" si="10"/>
        <v>11.120000000000001</v>
      </c>
      <c r="AG49" s="18">
        <f t="shared" si="11"/>
        <v>0.30209140201394269</v>
      </c>
      <c r="AH49" s="18">
        <f t="shared" si="12"/>
        <v>0.26723470178156467</v>
      </c>
      <c r="AI49" s="18">
        <f t="shared" si="13"/>
        <v>0.4306738962044927</v>
      </c>
    </row>
    <row r="50" spans="1:35" x14ac:dyDescent="0.35">
      <c r="A50" s="5">
        <v>2024</v>
      </c>
      <c r="B50" s="5" t="s">
        <v>5</v>
      </c>
      <c r="C50" t="s">
        <v>6</v>
      </c>
      <c r="D50" t="s">
        <v>31</v>
      </c>
      <c r="E50" s="2">
        <f t="shared" si="0"/>
        <v>96</v>
      </c>
      <c r="F50" s="2" t="s">
        <v>331</v>
      </c>
      <c r="G50" s="6"/>
      <c r="H50" s="6"/>
      <c r="I50" s="6"/>
      <c r="J50" s="7">
        <v>3</v>
      </c>
      <c r="K50" s="7">
        <v>40</v>
      </c>
      <c r="L50" s="7">
        <v>53</v>
      </c>
      <c r="M50" s="8">
        <v>102.25</v>
      </c>
      <c r="N50" s="11">
        <f t="shared" si="1"/>
        <v>3.125E-2</v>
      </c>
      <c r="O50" s="11">
        <f t="shared" si="2"/>
        <v>0.41666666666666669</v>
      </c>
      <c r="P50" s="11">
        <f t="shared" si="3"/>
        <v>0.55208333333333337</v>
      </c>
      <c r="Q50" s="9">
        <v>-28616855</v>
      </c>
      <c r="R50" s="9">
        <v>302729435</v>
      </c>
      <c r="S50" s="9">
        <v>71192852</v>
      </c>
      <c r="T50" s="9">
        <f t="shared" si="4"/>
        <v>26150687</v>
      </c>
      <c r="U50" s="9">
        <v>45042165</v>
      </c>
      <c r="V50" s="9">
        <f t="shared" si="5"/>
        <v>373922287</v>
      </c>
      <c r="W50" s="9">
        <f t="shared" si="6"/>
        <v>345305432</v>
      </c>
      <c r="X50" s="13">
        <f t="shared" si="7"/>
        <v>3656941.6821515891</v>
      </c>
      <c r="Y50" s="13">
        <f t="shared" si="8"/>
        <v>3216431.5110024451</v>
      </c>
      <c r="Z50" s="8">
        <v>27.8</v>
      </c>
      <c r="AA50" s="16">
        <f t="shared" si="9"/>
        <v>3.6780575539568345</v>
      </c>
      <c r="AB50" s="8">
        <v>2</v>
      </c>
      <c r="AC50" s="8">
        <v>7.8</v>
      </c>
      <c r="AD50" s="8">
        <v>16</v>
      </c>
      <c r="AE50" s="8">
        <v>2</v>
      </c>
      <c r="AF50" s="20">
        <f t="shared" si="10"/>
        <v>18</v>
      </c>
      <c r="AG50" s="18">
        <f t="shared" si="11"/>
        <v>7.1942446043165464E-2</v>
      </c>
      <c r="AH50" s="18">
        <f t="shared" si="12"/>
        <v>0.2805755395683453</v>
      </c>
      <c r="AI50" s="18">
        <f t="shared" si="13"/>
        <v>0.64748201438848918</v>
      </c>
    </row>
    <row r="51" spans="1:35" x14ac:dyDescent="0.35">
      <c r="A51" s="5">
        <v>2024</v>
      </c>
      <c r="B51" s="5" t="s">
        <v>5</v>
      </c>
      <c r="C51" t="s">
        <v>6</v>
      </c>
      <c r="D51" t="s">
        <v>32</v>
      </c>
      <c r="E51" s="2">
        <f t="shared" si="0"/>
        <v>44</v>
      </c>
      <c r="F51" s="2" t="s">
        <v>329</v>
      </c>
      <c r="G51" s="6"/>
      <c r="H51" s="6"/>
      <c r="I51" s="6"/>
      <c r="J51" s="7">
        <v>3</v>
      </c>
      <c r="K51" s="7">
        <v>26</v>
      </c>
      <c r="L51" s="7">
        <v>15</v>
      </c>
      <c r="M51" s="8">
        <v>45.5</v>
      </c>
      <c r="N51" s="11">
        <f t="shared" si="1"/>
        <v>6.8181818181818177E-2</v>
      </c>
      <c r="O51" s="11">
        <f t="shared" si="2"/>
        <v>0.59090909090909094</v>
      </c>
      <c r="P51" s="11">
        <f t="shared" si="3"/>
        <v>0.34090909090909088</v>
      </c>
      <c r="Q51" s="9">
        <v>-14913336</v>
      </c>
      <c r="R51" s="9">
        <v>140672706</v>
      </c>
      <c r="S51" s="9">
        <v>44584292</v>
      </c>
      <c r="T51" s="9">
        <f t="shared" si="4"/>
        <v>24183525</v>
      </c>
      <c r="U51" s="9">
        <v>20400767</v>
      </c>
      <c r="V51" s="9">
        <f t="shared" si="5"/>
        <v>185256998</v>
      </c>
      <c r="W51" s="9">
        <f t="shared" si="6"/>
        <v>170343662</v>
      </c>
      <c r="X51" s="13">
        <f t="shared" si="7"/>
        <v>4071582.3736263737</v>
      </c>
      <c r="Y51" s="13">
        <f t="shared" si="8"/>
        <v>3623213.8681318681</v>
      </c>
      <c r="Z51" s="8">
        <v>14.57</v>
      </c>
      <c r="AA51" s="16">
        <f t="shared" si="9"/>
        <v>3.1228551818805763</v>
      </c>
      <c r="AB51" s="8">
        <v>2.94</v>
      </c>
      <c r="AC51" s="8">
        <v>2</v>
      </c>
      <c r="AD51" s="8">
        <v>9.6300000000000008</v>
      </c>
      <c r="AE51" s="8">
        <v>0</v>
      </c>
      <c r="AF51" s="20">
        <f t="shared" si="10"/>
        <v>9.6300000000000008</v>
      </c>
      <c r="AG51" s="18">
        <f t="shared" si="11"/>
        <v>0.20178448867536034</v>
      </c>
      <c r="AH51" s="18">
        <f t="shared" si="12"/>
        <v>0.13726835964310227</v>
      </c>
      <c r="AI51" s="18">
        <f t="shared" si="13"/>
        <v>0.66094715168153739</v>
      </c>
    </row>
    <row r="52" spans="1:35" x14ac:dyDescent="0.35">
      <c r="A52" s="5">
        <v>2024</v>
      </c>
      <c r="B52" s="5" t="s">
        <v>5</v>
      </c>
      <c r="C52" t="s">
        <v>6</v>
      </c>
      <c r="D52" t="s">
        <v>33</v>
      </c>
      <c r="E52" s="2">
        <f t="shared" si="0"/>
        <v>83</v>
      </c>
      <c r="F52" s="2" t="s">
        <v>331</v>
      </c>
      <c r="G52" s="6"/>
      <c r="H52" s="6"/>
      <c r="I52" s="6"/>
      <c r="J52" s="7">
        <v>2</v>
      </c>
      <c r="K52" s="7">
        <v>42</v>
      </c>
      <c r="L52" s="7">
        <v>39</v>
      </c>
      <c r="M52" s="8">
        <v>87.625</v>
      </c>
      <c r="N52" s="11">
        <f t="shared" si="1"/>
        <v>2.4096385542168676E-2</v>
      </c>
      <c r="O52" s="11">
        <f t="shared" si="2"/>
        <v>0.50602409638554213</v>
      </c>
      <c r="P52" s="11">
        <f t="shared" si="3"/>
        <v>0.46987951807228917</v>
      </c>
      <c r="Q52" s="9">
        <v>-26211380</v>
      </c>
      <c r="R52" s="9">
        <v>251613342</v>
      </c>
      <c r="S52" s="9">
        <v>86050419</v>
      </c>
      <c r="T52" s="9">
        <f t="shared" si="4"/>
        <v>39315343</v>
      </c>
      <c r="U52" s="9">
        <v>46735076</v>
      </c>
      <c r="V52" s="9">
        <f t="shared" si="5"/>
        <v>337663761</v>
      </c>
      <c r="W52" s="9">
        <f t="shared" si="6"/>
        <v>311452381</v>
      </c>
      <c r="X52" s="13">
        <f t="shared" si="7"/>
        <v>3853509.3980028532</v>
      </c>
      <c r="Y52" s="13">
        <f t="shared" si="8"/>
        <v>3320156.1768901567</v>
      </c>
      <c r="Z52" s="8">
        <v>23.15</v>
      </c>
      <c r="AA52" s="16">
        <f t="shared" si="9"/>
        <v>3.7850971922246224</v>
      </c>
      <c r="AB52" s="8">
        <v>3</v>
      </c>
      <c r="AC52" s="8">
        <v>4.5999999999999996</v>
      </c>
      <c r="AD52" s="8">
        <v>15.55</v>
      </c>
      <c r="AE52" s="8">
        <v>0</v>
      </c>
      <c r="AF52" s="20">
        <f t="shared" si="10"/>
        <v>15.55</v>
      </c>
      <c r="AG52" s="18">
        <f t="shared" si="11"/>
        <v>0.12958963282937366</v>
      </c>
      <c r="AH52" s="18">
        <f t="shared" si="12"/>
        <v>0.19870410367170627</v>
      </c>
      <c r="AI52" s="18">
        <f t="shared" si="13"/>
        <v>0.67170626349892015</v>
      </c>
    </row>
    <row r="53" spans="1:35" x14ac:dyDescent="0.35">
      <c r="A53" s="5">
        <v>2024</v>
      </c>
      <c r="B53" s="5" t="s">
        <v>5</v>
      </c>
      <c r="C53" t="s">
        <v>6</v>
      </c>
      <c r="D53" t="s">
        <v>34</v>
      </c>
      <c r="E53" s="2">
        <f t="shared" si="0"/>
        <v>71</v>
      </c>
      <c r="F53" s="2" t="s">
        <v>330</v>
      </c>
      <c r="G53" s="6"/>
      <c r="H53" s="6"/>
      <c r="I53" s="6"/>
      <c r="J53" s="7">
        <v>7</v>
      </c>
      <c r="K53" s="7">
        <v>54</v>
      </c>
      <c r="L53" s="7">
        <v>10</v>
      </c>
      <c r="M53" s="8">
        <v>71.375</v>
      </c>
      <c r="N53" s="11">
        <f t="shared" si="1"/>
        <v>9.8591549295774641E-2</v>
      </c>
      <c r="O53" s="11">
        <f t="shared" si="2"/>
        <v>0.76056338028169013</v>
      </c>
      <c r="P53" s="11">
        <f t="shared" si="3"/>
        <v>0.14084507042253522</v>
      </c>
      <c r="Q53" s="9">
        <v>-21109638</v>
      </c>
      <c r="R53" s="9">
        <v>359598834</v>
      </c>
      <c r="S53" s="9">
        <v>67917233</v>
      </c>
      <c r="T53" s="9">
        <f t="shared" si="4"/>
        <v>34771271</v>
      </c>
      <c r="U53" s="9">
        <v>33145962</v>
      </c>
      <c r="V53" s="9">
        <f t="shared" si="5"/>
        <v>427516067</v>
      </c>
      <c r="W53" s="9">
        <f t="shared" si="6"/>
        <v>406406429</v>
      </c>
      <c r="X53" s="13">
        <f t="shared" si="7"/>
        <v>5989717.2259194395</v>
      </c>
      <c r="Y53" s="13">
        <f t="shared" si="8"/>
        <v>5525325.4640980735</v>
      </c>
      <c r="Z53" s="8">
        <v>32.31</v>
      </c>
      <c r="AA53" s="16">
        <f t="shared" si="9"/>
        <v>2.2090683998761991</v>
      </c>
      <c r="AB53" s="8">
        <v>8.5</v>
      </c>
      <c r="AC53" s="8">
        <v>5.9</v>
      </c>
      <c r="AD53" s="8">
        <v>15.91</v>
      </c>
      <c r="AE53" s="8">
        <v>2</v>
      </c>
      <c r="AF53" s="20">
        <f t="shared" si="10"/>
        <v>17.91</v>
      </c>
      <c r="AG53" s="18">
        <f t="shared" si="11"/>
        <v>0.26307644692045806</v>
      </c>
      <c r="AH53" s="18">
        <f t="shared" si="12"/>
        <v>0.18260600433302382</v>
      </c>
      <c r="AI53" s="18">
        <f t="shared" si="13"/>
        <v>0.55431754874651806</v>
      </c>
    </row>
    <row r="54" spans="1:35" x14ac:dyDescent="0.35">
      <c r="A54" s="5">
        <v>2024</v>
      </c>
      <c r="B54" s="5" t="s">
        <v>5</v>
      </c>
      <c r="C54" t="s">
        <v>6</v>
      </c>
      <c r="D54" t="s">
        <v>35</v>
      </c>
      <c r="E54" s="2">
        <f t="shared" si="0"/>
        <v>68</v>
      </c>
      <c r="F54" s="2" t="s">
        <v>330</v>
      </c>
      <c r="G54" s="6"/>
      <c r="H54" s="6"/>
      <c r="I54" s="7">
        <v>1</v>
      </c>
      <c r="J54" s="7">
        <v>5</v>
      </c>
      <c r="K54" s="7">
        <v>38</v>
      </c>
      <c r="L54" s="7">
        <v>24</v>
      </c>
      <c r="M54" s="8">
        <v>70.125</v>
      </c>
      <c r="N54" s="11">
        <f t="shared" si="1"/>
        <v>8.8235294117647065E-2</v>
      </c>
      <c r="O54" s="11">
        <f t="shared" si="2"/>
        <v>0.55882352941176472</v>
      </c>
      <c r="P54" s="11">
        <f t="shared" si="3"/>
        <v>0.35294117647058826</v>
      </c>
      <c r="Q54" s="9">
        <v>-21427701</v>
      </c>
      <c r="R54" s="9">
        <v>240496254</v>
      </c>
      <c r="S54" s="9">
        <v>60505754</v>
      </c>
      <c r="T54" s="9">
        <f t="shared" si="4"/>
        <v>33902823</v>
      </c>
      <c r="U54" s="9">
        <v>26602931</v>
      </c>
      <c r="V54" s="9">
        <f t="shared" si="5"/>
        <v>301002008</v>
      </c>
      <c r="W54" s="9">
        <f t="shared" si="6"/>
        <v>279574307</v>
      </c>
      <c r="X54" s="13">
        <f t="shared" si="7"/>
        <v>4292363.7504456332</v>
      </c>
      <c r="Y54" s="13">
        <f t="shared" si="8"/>
        <v>3912999.3155080215</v>
      </c>
      <c r="Z54" s="8">
        <v>20.77</v>
      </c>
      <c r="AA54" s="16">
        <f t="shared" si="9"/>
        <v>3.3762638420799229</v>
      </c>
      <c r="AB54" s="8">
        <v>3.5</v>
      </c>
      <c r="AC54" s="8">
        <v>7.9</v>
      </c>
      <c r="AD54" s="8">
        <v>9.3699999999999992</v>
      </c>
      <c r="AE54" s="8">
        <v>0</v>
      </c>
      <c r="AF54" s="20">
        <f t="shared" si="10"/>
        <v>9.3699999999999992</v>
      </c>
      <c r="AG54" s="18">
        <f t="shared" si="11"/>
        <v>0.16851227732306212</v>
      </c>
      <c r="AH54" s="18">
        <f t="shared" si="12"/>
        <v>0.38035628310062591</v>
      </c>
      <c r="AI54" s="18">
        <f t="shared" si="13"/>
        <v>0.45113143957631197</v>
      </c>
    </row>
    <row r="55" spans="1:35" x14ac:dyDescent="0.35">
      <c r="A55" s="5">
        <v>2024</v>
      </c>
      <c r="B55" s="5" t="s">
        <v>5</v>
      </c>
      <c r="C55" t="s">
        <v>6</v>
      </c>
      <c r="D55" t="s">
        <v>36</v>
      </c>
      <c r="E55" s="2">
        <f t="shared" si="0"/>
        <v>51</v>
      </c>
      <c r="F55" s="2" t="s">
        <v>329</v>
      </c>
      <c r="G55" s="7">
        <v>1</v>
      </c>
      <c r="H55" s="7">
        <v>1</v>
      </c>
      <c r="I55" s="6"/>
      <c r="J55" s="7">
        <v>3</v>
      </c>
      <c r="K55" s="7">
        <v>33</v>
      </c>
      <c r="L55" s="7">
        <v>13</v>
      </c>
      <c r="M55" s="8">
        <v>51.375</v>
      </c>
      <c r="N55" s="11">
        <f t="shared" si="1"/>
        <v>9.8039215686274508E-2</v>
      </c>
      <c r="O55" s="11">
        <f t="shared" si="2"/>
        <v>0.6470588235294118</v>
      </c>
      <c r="P55" s="11">
        <f t="shared" si="3"/>
        <v>0.25490196078431371</v>
      </c>
      <c r="Q55" s="9">
        <v>-18624268</v>
      </c>
      <c r="R55" s="9">
        <v>181663640</v>
      </c>
      <c r="S55" s="9">
        <v>64530747</v>
      </c>
      <c r="T55" s="9">
        <f t="shared" si="4"/>
        <v>33413445</v>
      </c>
      <c r="U55" s="9">
        <v>31117302</v>
      </c>
      <c r="V55" s="9">
        <f t="shared" si="5"/>
        <v>246194387</v>
      </c>
      <c r="W55" s="9">
        <f t="shared" si="6"/>
        <v>227570119</v>
      </c>
      <c r="X55" s="13">
        <f t="shared" si="7"/>
        <v>4792104.8564476883</v>
      </c>
      <c r="Y55" s="13">
        <f t="shared" si="8"/>
        <v>4186415.2798053529</v>
      </c>
      <c r="Z55" s="8">
        <v>17.649999999999999</v>
      </c>
      <c r="AA55" s="16">
        <f t="shared" si="9"/>
        <v>2.9107648725212467</v>
      </c>
      <c r="AB55" s="8">
        <v>7.4</v>
      </c>
      <c r="AC55" s="8">
        <v>2</v>
      </c>
      <c r="AD55" s="8">
        <v>8.25</v>
      </c>
      <c r="AE55" s="8">
        <v>0</v>
      </c>
      <c r="AF55" s="20">
        <f t="shared" si="10"/>
        <v>8.25</v>
      </c>
      <c r="AG55" s="18">
        <f t="shared" si="11"/>
        <v>0.41926345609065163</v>
      </c>
      <c r="AH55" s="18">
        <f t="shared" si="12"/>
        <v>0.113314447592068</v>
      </c>
      <c r="AI55" s="18">
        <f t="shared" si="13"/>
        <v>0.46742209631728049</v>
      </c>
    </row>
    <row r="56" spans="1:35" x14ac:dyDescent="0.35">
      <c r="A56" s="5">
        <v>2024</v>
      </c>
      <c r="B56" s="5" t="s">
        <v>5</v>
      </c>
      <c r="C56" t="s">
        <v>6</v>
      </c>
      <c r="D56" t="s">
        <v>37</v>
      </c>
      <c r="E56" s="2">
        <f t="shared" si="0"/>
        <v>105</v>
      </c>
      <c r="F56" s="2" t="s">
        <v>332</v>
      </c>
      <c r="G56" s="6"/>
      <c r="H56" s="6"/>
      <c r="I56" s="7">
        <v>2</v>
      </c>
      <c r="J56" s="7">
        <v>3</v>
      </c>
      <c r="K56" s="7">
        <v>54</v>
      </c>
      <c r="L56" s="7">
        <v>46</v>
      </c>
      <c r="M56" s="8">
        <v>109.875</v>
      </c>
      <c r="N56" s="11">
        <f t="shared" si="1"/>
        <v>4.7619047619047616E-2</v>
      </c>
      <c r="O56" s="11">
        <f t="shared" si="2"/>
        <v>0.51428571428571423</v>
      </c>
      <c r="P56" s="11">
        <f t="shared" si="3"/>
        <v>0.43809523809523809</v>
      </c>
      <c r="Q56" s="9">
        <v>-34084547</v>
      </c>
      <c r="R56" s="9">
        <v>381524670</v>
      </c>
      <c r="S56" s="9">
        <v>87308538</v>
      </c>
      <c r="T56" s="9">
        <f t="shared" si="4"/>
        <v>45905055</v>
      </c>
      <c r="U56" s="9">
        <v>41403483</v>
      </c>
      <c r="V56" s="9">
        <f t="shared" si="5"/>
        <v>468833208</v>
      </c>
      <c r="W56" s="9">
        <f t="shared" si="6"/>
        <v>434748661</v>
      </c>
      <c r="X56" s="13">
        <f t="shared" si="7"/>
        <v>4266968.9010238908</v>
      </c>
      <c r="Y56" s="13">
        <f t="shared" si="8"/>
        <v>3890145.3924914678</v>
      </c>
      <c r="Z56" s="8">
        <v>35.89</v>
      </c>
      <c r="AA56" s="16">
        <f t="shared" si="9"/>
        <v>3.0614377263861798</v>
      </c>
      <c r="AB56" s="8">
        <v>6</v>
      </c>
      <c r="AC56" s="8">
        <v>8.5399999999999991</v>
      </c>
      <c r="AD56" s="8">
        <v>20.350000000000001</v>
      </c>
      <c r="AE56" s="8">
        <v>1</v>
      </c>
      <c r="AF56" s="20">
        <f t="shared" si="10"/>
        <v>21.35</v>
      </c>
      <c r="AG56" s="18">
        <f t="shared" si="11"/>
        <v>0.16717748676511562</v>
      </c>
      <c r="AH56" s="18">
        <f t="shared" si="12"/>
        <v>0.23794928949568123</v>
      </c>
      <c r="AI56" s="18">
        <f t="shared" si="13"/>
        <v>0.59487322373920315</v>
      </c>
    </row>
    <row r="57" spans="1:35" x14ac:dyDescent="0.35">
      <c r="A57" s="5">
        <v>2024</v>
      </c>
      <c r="B57" s="5" t="s">
        <v>5</v>
      </c>
      <c r="C57" t="s">
        <v>6</v>
      </c>
      <c r="D57" t="s">
        <v>58</v>
      </c>
      <c r="E57" s="2">
        <f t="shared" si="0"/>
        <v>108</v>
      </c>
      <c r="F57" s="2" t="s">
        <v>332</v>
      </c>
      <c r="G57" s="7">
        <v>1</v>
      </c>
      <c r="H57" s="6"/>
      <c r="I57" s="6"/>
      <c r="J57" s="7">
        <v>4</v>
      </c>
      <c r="K57" s="7">
        <v>65</v>
      </c>
      <c r="L57" s="7">
        <v>38</v>
      </c>
      <c r="M57" s="8">
        <v>111.75</v>
      </c>
      <c r="N57" s="11">
        <f t="shared" si="1"/>
        <v>4.6296296296296294E-2</v>
      </c>
      <c r="O57" s="11">
        <f t="shared" si="2"/>
        <v>0.60185185185185186</v>
      </c>
      <c r="P57" s="11">
        <f t="shared" si="3"/>
        <v>0.35185185185185186</v>
      </c>
      <c r="Q57" s="9">
        <v>-39032091</v>
      </c>
      <c r="R57" s="9">
        <v>369992892</v>
      </c>
      <c r="S57" s="9">
        <v>117299083</v>
      </c>
      <c r="T57" s="9">
        <f t="shared" si="4"/>
        <v>69604791</v>
      </c>
      <c r="U57" s="9">
        <v>47694292</v>
      </c>
      <c r="V57" s="9">
        <f t="shared" si="5"/>
        <v>487291975</v>
      </c>
      <c r="W57" s="9">
        <f t="shared" si="6"/>
        <v>448259884</v>
      </c>
      <c r="X57" s="13">
        <f t="shared" si="7"/>
        <v>4360554.5861297539</v>
      </c>
      <c r="Y57" s="13">
        <f t="shared" si="8"/>
        <v>3933760.0268456377</v>
      </c>
      <c r="Z57" s="8">
        <v>35.450000000000003</v>
      </c>
      <c r="AA57" s="16">
        <f t="shared" si="9"/>
        <v>3.1523272214386457</v>
      </c>
      <c r="AB57" s="8">
        <v>5.4</v>
      </c>
      <c r="AC57" s="8">
        <v>7.45</v>
      </c>
      <c r="AD57" s="8">
        <v>22.6</v>
      </c>
      <c r="AE57" s="8">
        <v>0</v>
      </c>
      <c r="AF57" s="20">
        <f t="shared" si="10"/>
        <v>22.6</v>
      </c>
      <c r="AG57" s="18">
        <f t="shared" si="11"/>
        <v>0.15232722143864597</v>
      </c>
      <c r="AH57" s="18">
        <f t="shared" si="12"/>
        <v>0.21015514809590971</v>
      </c>
      <c r="AI57" s="18">
        <f t="shared" si="13"/>
        <v>0.6375176304654443</v>
      </c>
    </row>
    <row r="58" spans="1:35" x14ac:dyDescent="0.35">
      <c r="A58" s="5">
        <v>2024</v>
      </c>
      <c r="B58" s="5" t="s">
        <v>5</v>
      </c>
      <c r="C58" t="s">
        <v>6</v>
      </c>
      <c r="D58" t="s">
        <v>61</v>
      </c>
      <c r="E58" s="2">
        <f t="shared" si="0"/>
        <v>95</v>
      </c>
      <c r="F58" s="2" t="s">
        <v>331</v>
      </c>
      <c r="G58" s="6"/>
      <c r="H58" s="6"/>
      <c r="I58" s="7">
        <v>1</v>
      </c>
      <c r="J58" s="7">
        <v>6</v>
      </c>
      <c r="K58" s="7">
        <v>68</v>
      </c>
      <c r="L58" s="7">
        <v>20</v>
      </c>
      <c r="M58" s="8">
        <v>96.5</v>
      </c>
      <c r="N58" s="11">
        <f t="shared" si="1"/>
        <v>7.3684210526315783E-2</v>
      </c>
      <c r="O58" s="11">
        <f t="shared" si="2"/>
        <v>0.71578947368421053</v>
      </c>
      <c r="P58" s="11">
        <f t="shared" si="3"/>
        <v>0.21052631578947367</v>
      </c>
      <c r="Q58" s="9">
        <v>-34235309</v>
      </c>
      <c r="R58" s="9">
        <v>324975923</v>
      </c>
      <c r="S58" s="9">
        <v>82939979</v>
      </c>
      <c r="T58" s="9">
        <f t="shared" si="4"/>
        <v>41161895</v>
      </c>
      <c r="U58" s="9">
        <v>41778084</v>
      </c>
      <c r="V58" s="9">
        <f t="shared" si="5"/>
        <v>407915902</v>
      </c>
      <c r="W58" s="9">
        <f t="shared" si="6"/>
        <v>373680593</v>
      </c>
      <c r="X58" s="13">
        <f t="shared" si="7"/>
        <v>4227107.7927461136</v>
      </c>
      <c r="Y58" s="13">
        <f t="shared" si="8"/>
        <v>3794174.2797927461</v>
      </c>
      <c r="Z58" s="8">
        <v>28.77</v>
      </c>
      <c r="AA58" s="16">
        <f t="shared" si="9"/>
        <v>3.3541883906847412</v>
      </c>
      <c r="AB58" s="8">
        <v>4.9000000000000004</v>
      </c>
      <c r="AC58" s="8">
        <v>4.6500000000000004</v>
      </c>
      <c r="AD58" s="8">
        <v>18.22</v>
      </c>
      <c r="AE58" s="8">
        <v>1</v>
      </c>
      <c r="AF58" s="20">
        <f t="shared" si="10"/>
        <v>19.22</v>
      </c>
      <c r="AG58" s="18">
        <f t="shared" si="11"/>
        <v>0.17031630170316303</v>
      </c>
      <c r="AH58" s="18">
        <f t="shared" si="12"/>
        <v>0.16162669447340983</v>
      </c>
      <c r="AI58" s="18">
        <f t="shared" si="13"/>
        <v>0.66805700382342714</v>
      </c>
    </row>
    <row r="59" spans="1:35" x14ac:dyDescent="0.35">
      <c r="A59" s="5">
        <v>2024</v>
      </c>
      <c r="B59" s="5" t="s">
        <v>5</v>
      </c>
      <c r="C59" t="s">
        <v>6</v>
      </c>
      <c r="D59" t="s">
        <v>38</v>
      </c>
      <c r="E59" s="2">
        <f t="shared" si="0"/>
        <v>64</v>
      </c>
      <c r="F59" s="2" t="s">
        <v>330</v>
      </c>
      <c r="G59" s="6"/>
      <c r="H59" s="6"/>
      <c r="I59" s="7">
        <v>4</v>
      </c>
      <c r="J59" s="7">
        <v>6</v>
      </c>
      <c r="K59" s="7">
        <v>47</v>
      </c>
      <c r="L59" s="7">
        <v>7</v>
      </c>
      <c r="M59" s="8">
        <v>63.125</v>
      </c>
      <c r="N59" s="11">
        <f t="shared" si="1"/>
        <v>0.15625</v>
      </c>
      <c r="O59" s="11">
        <f t="shared" si="2"/>
        <v>0.734375</v>
      </c>
      <c r="P59" s="11">
        <f t="shared" si="3"/>
        <v>0.109375</v>
      </c>
      <c r="Q59" s="9">
        <v>-21276201</v>
      </c>
      <c r="R59" s="9">
        <v>221372604</v>
      </c>
      <c r="S59" s="9">
        <v>51355467</v>
      </c>
      <c r="T59" s="9">
        <f t="shared" si="4"/>
        <v>31226069</v>
      </c>
      <c r="U59" s="9">
        <v>20129398</v>
      </c>
      <c r="V59" s="9">
        <f t="shared" si="5"/>
        <v>272728071</v>
      </c>
      <c r="W59" s="9">
        <f t="shared" si="6"/>
        <v>251451870</v>
      </c>
      <c r="X59" s="13">
        <f t="shared" si="7"/>
        <v>4320444.689108911</v>
      </c>
      <c r="Y59" s="13">
        <f t="shared" si="8"/>
        <v>4001563.1366336634</v>
      </c>
      <c r="Z59" s="8">
        <v>20.46</v>
      </c>
      <c r="AA59" s="16">
        <f t="shared" si="9"/>
        <v>3.0852883675464318</v>
      </c>
      <c r="AB59" s="8">
        <v>3.63</v>
      </c>
      <c r="AC59" s="8">
        <v>10.39</v>
      </c>
      <c r="AD59" s="8">
        <v>6.44</v>
      </c>
      <c r="AE59" s="8">
        <v>0</v>
      </c>
      <c r="AF59" s="20">
        <f t="shared" si="10"/>
        <v>6.44</v>
      </c>
      <c r="AG59" s="18">
        <f t="shared" si="11"/>
        <v>0.17741935483870966</v>
      </c>
      <c r="AH59" s="18">
        <f t="shared" si="12"/>
        <v>0.50782013685239491</v>
      </c>
      <c r="AI59" s="18">
        <f t="shared" si="13"/>
        <v>0.3147605083088954</v>
      </c>
    </row>
    <row r="60" spans="1:35" x14ac:dyDescent="0.35">
      <c r="A60" s="5">
        <v>2024</v>
      </c>
      <c r="B60" s="5" t="s">
        <v>5</v>
      </c>
      <c r="C60" t="s">
        <v>6</v>
      </c>
      <c r="D60" t="s">
        <v>54</v>
      </c>
      <c r="E60" s="2">
        <f t="shared" si="0"/>
        <v>66</v>
      </c>
      <c r="F60" s="2" t="s">
        <v>330</v>
      </c>
      <c r="G60" s="6"/>
      <c r="H60" s="7">
        <v>1</v>
      </c>
      <c r="I60" s="6"/>
      <c r="J60" s="7">
        <v>2</v>
      </c>
      <c r="K60" s="7">
        <v>34</v>
      </c>
      <c r="L60" s="7">
        <v>29</v>
      </c>
      <c r="M60" s="8">
        <v>69</v>
      </c>
      <c r="N60" s="11">
        <f t="shared" si="1"/>
        <v>4.5454545454545456E-2</v>
      </c>
      <c r="O60" s="11">
        <f t="shared" si="2"/>
        <v>0.51515151515151514</v>
      </c>
      <c r="P60" s="11">
        <f t="shared" si="3"/>
        <v>0.43939393939393939</v>
      </c>
      <c r="Q60" s="9">
        <v>-21782701</v>
      </c>
      <c r="R60" s="9">
        <v>264370797</v>
      </c>
      <c r="S60" s="9">
        <v>54928026</v>
      </c>
      <c r="T60" s="9">
        <f t="shared" si="4"/>
        <v>27393716</v>
      </c>
      <c r="U60" s="9">
        <v>27534310</v>
      </c>
      <c r="V60" s="9">
        <f t="shared" si="5"/>
        <v>319298823</v>
      </c>
      <c r="W60" s="9">
        <f t="shared" si="6"/>
        <v>297516122</v>
      </c>
      <c r="X60" s="13">
        <f t="shared" si="7"/>
        <v>4627519.1739130439</v>
      </c>
      <c r="Y60" s="13">
        <f t="shared" si="8"/>
        <v>4228471.2028985508</v>
      </c>
      <c r="Z60" s="8">
        <v>21</v>
      </c>
      <c r="AA60" s="16">
        <f t="shared" si="9"/>
        <v>3.2857142857142856</v>
      </c>
      <c r="AB60" s="8">
        <v>3.5</v>
      </c>
      <c r="AC60" s="8">
        <v>6.4</v>
      </c>
      <c r="AD60" s="8">
        <v>9.1</v>
      </c>
      <c r="AE60" s="8">
        <v>2</v>
      </c>
      <c r="AF60" s="20">
        <f t="shared" si="10"/>
        <v>11.1</v>
      </c>
      <c r="AG60" s="18">
        <f t="shared" si="11"/>
        <v>0.16666666666666666</v>
      </c>
      <c r="AH60" s="18">
        <f t="shared" si="12"/>
        <v>0.30476190476190479</v>
      </c>
      <c r="AI60" s="18">
        <f t="shared" si="13"/>
        <v>0.52857142857142858</v>
      </c>
    </row>
    <row r="61" spans="1:35" x14ac:dyDescent="0.35">
      <c r="A61" s="5">
        <v>2024</v>
      </c>
      <c r="B61" s="5" t="s">
        <v>5</v>
      </c>
      <c r="C61" t="s">
        <v>6</v>
      </c>
      <c r="D61" t="s">
        <v>39</v>
      </c>
      <c r="E61" s="2">
        <f t="shared" si="0"/>
        <v>50</v>
      </c>
      <c r="F61" s="2" t="s">
        <v>329</v>
      </c>
      <c r="G61" s="6"/>
      <c r="H61" s="6"/>
      <c r="I61" s="7">
        <v>2</v>
      </c>
      <c r="J61" s="7">
        <v>1</v>
      </c>
      <c r="K61" s="7">
        <v>39</v>
      </c>
      <c r="L61" s="7">
        <v>8</v>
      </c>
      <c r="M61" s="8">
        <v>50.375</v>
      </c>
      <c r="N61" s="11">
        <f t="shared" si="1"/>
        <v>0.06</v>
      </c>
      <c r="O61" s="11">
        <f t="shared" si="2"/>
        <v>0.78</v>
      </c>
      <c r="P61" s="11">
        <f t="shared" si="3"/>
        <v>0.16</v>
      </c>
      <c r="Q61" s="9">
        <v>-15380411</v>
      </c>
      <c r="R61" s="9">
        <v>161392900</v>
      </c>
      <c r="S61" s="9">
        <v>39956143</v>
      </c>
      <c r="T61" s="9">
        <f t="shared" si="4"/>
        <v>22697341</v>
      </c>
      <c r="U61" s="9">
        <v>17258802</v>
      </c>
      <c r="V61" s="9">
        <f t="shared" si="5"/>
        <v>201349043</v>
      </c>
      <c r="W61" s="9">
        <f t="shared" si="6"/>
        <v>185968632</v>
      </c>
      <c r="X61" s="13">
        <f t="shared" si="7"/>
        <v>3997003.3349875929</v>
      </c>
      <c r="Y61" s="13">
        <f t="shared" si="8"/>
        <v>3654396.8436724567</v>
      </c>
      <c r="Z61" s="8">
        <v>15.17</v>
      </c>
      <c r="AA61" s="16">
        <f t="shared" si="9"/>
        <v>3.3206987475280156</v>
      </c>
      <c r="AB61" s="8">
        <v>1</v>
      </c>
      <c r="AC61" s="8">
        <v>3</v>
      </c>
      <c r="AD61" s="8">
        <v>11.17</v>
      </c>
      <c r="AE61" s="8">
        <v>0</v>
      </c>
      <c r="AF61" s="20">
        <f t="shared" si="10"/>
        <v>11.17</v>
      </c>
      <c r="AG61" s="18">
        <f t="shared" si="11"/>
        <v>6.5919578114700061E-2</v>
      </c>
      <c r="AH61" s="18">
        <f t="shared" si="12"/>
        <v>0.19775873434410021</v>
      </c>
      <c r="AI61" s="18">
        <f t="shared" si="13"/>
        <v>0.73632168754119975</v>
      </c>
    </row>
    <row r="62" spans="1:35" x14ac:dyDescent="0.35">
      <c r="A62" s="5">
        <v>2024</v>
      </c>
      <c r="B62" s="5" t="s">
        <v>5</v>
      </c>
      <c r="C62" t="s">
        <v>6</v>
      </c>
      <c r="D62" t="s">
        <v>51</v>
      </c>
      <c r="E62" s="2">
        <f t="shared" si="0"/>
        <v>60</v>
      </c>
      <c r="F62" s="2" t="s">
        <v>329</v>
      </c>
      <c r="G62" s="6"/>
      <c r="H62" s="7">
        <v>1</v>
      </c>
      <c r="I62" s="7">
        <v>3</v>
      </c>
      <c r="J62" s="7">
        <v>1</v>
      </c>
      <c r="K62" s="7">
        <v>40</v>
      </c>
      <c r="L62" s="7">
        <v>15</v>
      </c>
      <c r="M62" s="8">
        <v>60.625</v>
      </c>
      <c r="N62" s="11">
        <f t="shared" si="1"/>
        <v>8.3333333333333329E-2</v>
      </c>
      <c r="O62" s="11">
        <f t="shared" si="2"/>
        <v>0.66666666666666663</v>
      </c>
      <c r="P62" s="11">
        <f t="shared" si="3"/>
        <v>0.25</v>
      </c>
      <c r="Q62" s="9">
        <v>-20176067</v>
      </c>
      <c r="R62" s="9">
        <v>176488368</v>
      </c>
      <c r="S62" s="9">
        <v>62110169</v>
      </c>
      <c r="T62" s="9">
        <f t="shared" si="4"/>
        <v>27609009</v>
      </c>
      <c r="U62" s="9">
        <v>34501160</v>
      </c>
      <c r="V62" s="9">
        <f t="shared" si="5"/>
        <v>238598537</v>
      </c>
      <c r="W62" s="9">
        <f t="shared" si="6"/>
        <v>218422470</v>
      </c>
      <c r="X62" s="13">
        <f t="shared" si="7"/>
        <v>3935645.9711340205</v>
      </c>
      <c r="Y62" s="13">
        <f t="shared" si="8"/>
        <v>3366554.6721649487</v>
      </c>
      <c r="Z62" s="8">
        <v>19.14</v>
      </c>
      <c r="AA62" s="16">
        <f t="shared" si="9"/>
        <v>3.1674503657262276</v>
      </c>
      <c r="AB62" s="8">
        <v>2.4900000000000002</v>
      </c>
      <c r="AC62" s="8">
        <v>8</v>
      </c>
      <c r="AD62" s="8">
        <v>8.65</v>
      </c>
      <c r="AE62" s="8">
        <v>0</v>
      </c>
      <c r="AF62" s="20">
        <f t="shared" si="10"/>
        <v>8.65</v>
      </c>
      <c r="AG62" s="18">
        <f t="shared" si="11"/>
        <v>0.13009404388714735</v>
      </c>
      <c r="AH62" s="18">
        <f t="shared" si="12"/>
        <v>0.41797283176593519</v>
      </c>
      <c r="AI62" s="18">
        <f t="shared" si="13"/>
        <v>0.45193312434691746</v>
      </c>
    </row>
    <row r="63" spans="1:35" x14ac:dyDescent="0.35">
      <c r="A63" s="5">
        <v>2024</v>
      </c>
      <c r="B63" s="5" t="s">
        <v>5</v>
      </c>
      <c r="C63" t="s">
        <v>6</v>
      </c>
      <c r="D63" t="s">
        <v>69</v>
      </c>
      <c r="E63" s="2">
        <f t="shared" si="0"/>
        <v>77</v>
      </c>
      <c r="F63" s="2" t="s">
        <v>330</v>
      </c>
      <c r="G63" s="6"/>
      <c r="H63" s="7">
        <v>1</v>
      </c>
      <c r="I63" s="7">
        <v>1</v>
      </c>
      <c r="J63" s="7">
        <v>5</v>
      </c>
      <c r="K63" s="7">
        <v>48</v>
      </c>
      <c r="L63" s="7">
        <v>22</v>
      </c>
      <c r="M63" s="8">
        <v>78.5</v>
      </c>
      <c r="N63" s="11">
        <f t="shared" si="1"/>
        <v>9.0909090909090912E-2</v>
      </c>
      <c r="O63" s="11">
        <f t="shared" si="2"/>
        <v>0.62337662337662336</v>
      </c>
      <c r="P63" s="11">
        <f t="shared" si="3"/>
        <v>0.2857142857142857</v>
      </c>
      <c r="Q63" s="9">
        <v>-26042109</v>
      </c>
      <c r="R63" s="9">
        <v>241042213</v>
      </c>
      <c r="S63" s="9">
        <v>141437659</v>
      </c>
      <c r="T63" s="9">
        <f t="shared" si="4"/>
        <v>46341663</v>
      </c>
      <c r="U63" s="9">
        <v>95095996</v>
      </c>
      <c r="V63" s="9">
        <f t="shared" si="5"/>
        <v>382479872</v>
      </c>
      <c r="W63" s="9">
        <f t="shared" si="6"/>
        <v>356437763</v>
      </c>
      <c r="X63" s="13">
        <f t="shared" si="7"/>
        <v>4872355.0573248407</v>
      </c>
      <c r="Y63" s="13">
        <f t="shared" si="8"/>
        <v>3660941.0955414013</v>
      </c>
      <c r="Z63" s="8">
        <v>26.96</v>
      </c>
      <c r="AA63" s="16">
        <f t="shared" si="9"/>
        <v>2.9117210682492582</v>
      </c>
      <c r="AB63" s="8">
        <v>4.9000000000000004</v>
      </c>
      <c r="AC63" s="8">
        <v>5</v>
      </c>
      <c r="AD63" s="8">
        <v>17.059999999999999</v>
      </c>
      <c r="AE63" s="8">
        <v>0</v>
      </c>
      <c r="AF63" s="20">
        <f t="shared" si="10"/>
        <v>17.059999999999999</v>
      </c>
      <c r="AG63" s="18">
        <f t="shared" si="11"/>
        <v>0.18175074183976261</v>
      </c>
      <c r="AH63" s="18">
        <f t="shared" si="12"/>
        <v>0.18545994065281898</v>
      </c>
      <c r="AI63" s="18">
        <f t="shared" si="13"/>
        <v>0.63278931750741829</v>
      </c>
    </row>
    <row r="64" spans="1:35" x14ac:dyDescent="0.35">
      <c r="A64" s="5">
        <v>2024</v>
      </c>
      <c r="B64" s="5" t="s">
        <v>5</v>
      </c>
      <c r="C64" t="s">
        <v>6</v>
      </c>
      <c r="D64" t="s">
        <v>40</v>
      </c>
      <c r="E64" s="2">
        <f t="shared" si="0"/>
        <v>75</v>
      </c>
      <c r="F64" s="2" t="s">
        <v>330</v>
      </c>
      <c r="G64" s="6"/>
      <c r="H64" s="6"/>
      <c r="I64" s="7">
        <v>2</v>
      </c>
      <c r="J64" s="7">
        <v>2</v>
      </c>
      <c r="K64" s="7">
        <v>54</v>
      </c>
      <c r="L64" s="7">
        <v>17</v>
      </c>
      <c r="M64" s="8">
        <v>76.375</v>
      </c>
      <c r="N64" s="11">
        <f t="shared" si="1"/>
        <v>5.3333333333333337E-2</v>
      </c>
      <c r="O64" s="11">
        <f t="shared" si="2"/>
        <v>0.72</v>
      </c>
      <c r="P64" s="11">
        <f t="shared" si="3"/>
        <v>0.22666666666666666</v>
      </c>
      <c r="Q64" s="9">
        <v>-22914897</v>
      </c>
      <c r="R64" s="9">
        <v>239175364</v>
      </c>
      <c r="S64" s="9">
        <v>57524042</v>
      </c>
      <c r="T64" s="9">
        <f t="shared" si="4"/>
        <v>34605116</v>
      </c>
      <c r="U64" s="9">
        <v>22918926</v>
      </c>
      <c r="V64" s="9">
        <f t="shared" si="5"/>
        <v>296699406</v>
      </c>
      <c r="W64" s="9">
        <f t="shared" si="6"/>
        <v>273784509</v>
      </c>
      <c r="X64" s="13">
        <f t="shared" si="7"/>
        <v>3884771.2733224221</v>
      </c>
      <c r="Y64" s="13">
        <f t="shared" si="8"/>
        <v>3584687.1358428807</v>
      </c>
      <c r="Z64" s="8">
        <v>22.7</v>
      </c>
      <c r="AA64" s="16">
        <f t="shared" si="9"/>
        <v>3.3645374449339207</v>
      </c>
      <c r="AB64" s="8">
        <v>8</v>
      </c>
      <c r="AC64" s="8">
        <v>4.7</v>
      </c>
      <c r="AD64" s="8">
        <v>10</v>
      </c>
      <c r="AE64" s="8">
        <v>0</v>
      </c>
      <c r="AF64" s="20">
        <f t="shared" si="10"/>
        <v>10</v>
      </c>
      <c r="AG64" s="18">
        <f t="shared" si="11"/>
        <v>0.3524229074889868</v>
      </c>
      <c r="AH64" s="18">
        <f t="shared" si="12"/>
        <v>0.20704845814977976</v>
      </c>
      <c r="AI64" s="18">
        <f t="shared" si="13"/>
        <v>0.44052863436123352</v>
      </c>
    </row>
    <row r="65" spans="1:35" x14ac:dyDescent="0.35">
      <c r="A65" s="5">
        <v>2024</v>
      </c>
      <c r="B65" s="5" t="s">
        <v>5</v>
      </c>
      <c r="C65" t="s">
        <v>6</v>
      </c>
      <c r="D65" t="s">
        <v>41</v>
      </c>
      <c r="E65" s="2">
        <f t="shared" si="0"/>
        <v>49</v>
      </c>
      <c r="F65" s="2" t="s">
        <v>329</v>
      </c>
      <c r="G65" s="6"/>
      <c r="H65" s="6"/>
      <c r="I65" s="7">
        <v>2</v>
      </c>
      <c r="J65" s="7">
        <v>4</v>
      </c>
      <c r="K65" s="7">
        <v>22</v>
      </c>
      <c r="L65" s="7">
        <v>21</v>
      </c>
      <c r="M65" s="8">
        <v>50.625</v>
      </c>
      <c r="N65" s="11">
        <f t="shared" si="1"/>
        <v>0.12244897959183673</v>
      </c>
      <c r="O65" s="11">
        <f t="shared" si="2"/>
        <v>0.44897959183673469</v>
      </c>
      <c r="P65" s="11">
        <f t="shared" si="3"/>
        <v>0.42857142857142855</v>
      </c>
      <c r="Q65" s="9">
        <v>-32069500</v>
      </c>
      <c r="R65" s="9">
        <v>205710128</v>
      </c>
      <c r="S65" s="9">
        <v>46503389</v>
      </c>
      <c r="T65" s="9">
        <f t="shared" si="4"/>
        <v>29082316</v>
      </c>
      <c r="U65" s="9">
        <v>17421073</v>
      </c>
      <c r="V65" s="9">
        <f t="shared" si="5"/>
        <v>252213517</v>
      </c>
      <c r="W65" s="9">
        <f t="shared" si="6"/>
        <v>220144017</v>
      </c>
      <c r="X65" s="13">
        <f t="shared" si="7"/>
        <v>4981995.397530864</v>
      </c>
      <c r="Y65" s="13">
        <f t="shared" si="8"/>
        <v>4637875.4370370368</v>
      </c>
      <c r="Z65" s="8">
        <v>19.739999999999998</v>
      </c>
      <c r="AA65" s="16">
        <f t="shared" si="9"/>
        <v>2.5645896656534957</v>
      </c>
      <c r="AB65" s="8">
        <v>3</v>
      </c>
      <c r="AC65" s="8">
        <v>4.5</v>
      </c>
      <c r="AD65" s="8">
        <v>12.24</v>
      </c>
      <c r="AE65" s="8">
        <v>0</v>
      </c>
      <c r="AF65" s="20">
        <f t="shared" si="10"/>
        <v>12.24</v>
      </c>
      <c r="AG65" s="18">
        <f t="shared" si="11"/>
        <v>0.15197568389057753</v>
      </c>
      <c r="AH65" s="18">
        <f t="shared" si="12"/>
        <v>0.22796352583586629</v>
      </c>
      <c r="AI65" s="18">
        <f t="shared" si="13"/>
        <v>0.62006079027355632</v>
      </c>
    </row>
    <row r="66" spans="1:35" x14ac:dyDescent="0.35">
      <c r="A66" s="5">
        <v>2024</v>
      </c>
      <c r="B66" s="5" t="s">
        <v>71</v>
      </c>
      <c r="C66" t="s">
        <v>72</v>
      </c>
      <c r="D66" t="s">
        <v>78</v>
      </c>
      <c r="E66" s="2">
        <f t="shared" ref="E66:E130" si="14">G66+H66+I66+J66+K66+L66</f>
        <v>83</v>
      </c>
      <c r="F66" s="2" t="s">
        <v>331</v>
      </c>
      <c r="G66" s="6"/>
      <c r="H66" s="7">
        <v>1</v>
      </c>
      <c r="I66" s="7">
        <v>14</v>
      </c>
      <c r="J66" s="7">
        <v>18</v>
      </c>
      <c r="K66" s="7">
        <v>40</v>
      </c>
      <c r="L66" s="7">
        <v>10</v>
      </c>
      <c r="M66" s="8">
        <v>78.125</v>
      </c>
      <c r="N66" s="11">
        <f t="shared" ref="N66:N130" si="15">(G66+H66+I66+J66)/E66</f>
        <v>0.39759036144578314</v>
      </c>
      <c r="O66" s="11">
        <f t="shared" ref="O66:O130" si="16">K66/E66</f>
        <v>0.48192771084337349</v>
      </c>
      <c r="P66" s="11">
        <f t="shared" ref="P66:P130" si="17">L66/E66</f>
        <v>0.12048192771084337</v>
      </c>
      <c r="Q66" s="9">
        <v>-38344492</v>
      </c>
      <c r="R66" s="9">
        <v>289344402</v>
      </c>
      <c r="S66" s="9">
        <v>56965978</v>
      </c>
      <c r="T66" s="9">
        <f t="shared" ref="T66:T130" si="18">S66-U66</f>
        <v>32711422</v>
      </c>
      <c r="U66" s="9">
        <v>24254556</v>
      </c>
      <c r="V66" s="9">
        <f t="shared" ref="V66:V130" si="19">R66+S66</f>
        <v>346310380</v>
      </c>
      <c r="W66" s="9">
        <f t="shared" ref="W66:W130" si="20">V66+Q66</f>
        <v>307965888</v>
      </c>
      <c r="X66" s="13">
        <f t="shared" ref="X66:X130" si="21">V66/M66</f>
        <v>4432772.8640000001</v>
      </c>
      <c r="Y66" s="13">
        <f t="shared" ref="Y66:Y130" si="22">(V66-U66)/M66</f>
        <v>4122314.5471999999</v>
      </c>
      <c r="Z66" s="8">
        <v>24.93</v>
      </c>
      <c r="AA66" s="16">
        <f t="shared" si="9"/>
        <v>3.1337745687926195</v>
      </c>
      <c r="AB66" s="8">
        <v>6.9</v>
      </c>
      <c r="AC66" s="8">
        <v>2</v>
      </c>
      <c r="AD66" s="8">
        <v>14.06</v>
      </c>
      <c r="AE66" s="8">
        <v>1.97</v>
      </c>
      <c r="AF66" s="20">
        <f t="shared" si="10"/>
        <v>16.03</v>
      </c>
      <c r="AG66" s="18">
        <f t="shared" si="11"/>
        <v>0.27677496991576417</v>
      </c>
      <c r="AH66" s="18">
        <f t="shared" si="12"/>
        <v>8.022462896109106E-2</v>
      </c>
      <c r="AI66" s="18">
        <f t="shared" si="13"/>
        <v>0.64300040112314483</v>
      </c>
    </row>
    <row r="67" spans="1:35" x14ac:dyDescent="0.35">
      <c r="A67" s="5">
        <v>2024</v>
      </c>
      <c r="B67" s="5" t="s">
        <v>71</v>
      </c>
      <c r="C67" t="s">
        <v>72</v>
      </c>
      <c r="D67" t="s">
        <v>91</v>
      </c>
      <c r="E67" s="2">
        <f t="shared" si="14"/>
        <v>104</v>
      </c>
      <c r="F67" s="2" t="s">
        <v>332</v>
      </c>
      <c r="G67" s="6"/>
      <c r="H67" s="6"/>
      <c r="I67" s="7">
        <v>30</v>
      </c>
      <c r="J67" s="7">
        <v>21</v>
      </c>
      <c r="K67" s="7">
        <v>44</v>
      </c>
      <c r="L67" s="7">
        <v>9</v>
      </c>
      <c r="M67" s="8">
        <v>95</v>
      </c>
      <c r="N67" s="11">
        <f t="shared" si="15"/>
        <v>0.49038461538461536</v>
      </c>
      <c r="O67" s="11">
        <f t="shared" si="16"/>
        <v>0.42307692307692307</v>
      </c>
      <c r="P67" s="11">
        <f t="shared" si="17"/>
        <v>8.6538461538461536E-2</v>
      </c>
      <c r="Q67" s="9">
        <v>-42318482</v>
      </c>
      <c r="R67" s="9">
        <v>335164754</v>
      </c>
      <c r="S67" s="9">
        <v>82018442</v>
      </c>
      <c r="T67" s="9">
        <f t="shared" si="18"/>
        <v>36862514</v>
      </c>
      <c r="U67" s="9">
        <v>45155928</v>
      </c>
      <c r="V67" s="9">
        <f t="shared" si="19"/>
        <v>417183196</v>
      </c>
      <c r="W67" s="9">
        <f t="shared" si="20"/>
        <v>374864714</v>
      </c>
      <c r="X67" s="13">
        <f t="shared" si="21"/>
        <v>4391402.0631578946</v>
      </c>
      <c r="Y67" s="13">
        <f t="shared" si="22"/>
        <v>3916076.5052631581</v>
      </c>
      <c r="Z67" s="8">
        <v>31.7</v>
      </c>
      <c r="AA67" s="16">
        <f t="shared" ref="AA67:AA130" si="23">M67/Z67</f>
        <v>2.9968454258675079</v>
      </c>
      <c r="AB67" s="8">
        <v>3.35</v>
      </c>
      <c r="AC67" s="8">
        <v>6.25</v>
      </c>
      <c r="AD67" s="8">
        <v>21.1</v>
      </c>
      <c r="AE67" s="8">
        <v>1</v>
      </c>
      <c r="AF67" s="20">
        <f t="shared" ref="AF67:AF130" si="24">AD67+AE67</f>
        <v>22.1</v>
      </c>
      <c r="AG67" s="18">
        <f t="shared" ref="AG67:AG130" si="25">AB67/Z67</f>
        <v>0.10567823343848581</v>
      </c>
      <c r="AH67" s="18">
        <f t="shared" ref="AH67:AH130" si="26">AC67/Z67</f>
        <v>0.19716088328075709</v>
      </c>
      <c r="AI67" s="18">
        <f t="shared" ref="AI67:AI130" si="27">AF67/Z67</f>
        <v>0.6971608832807572</v>
      </c>
    </row>
    <row r="68" spans="1:35" x14ac:dyDescent="0.35">
      <c r="A68" s="5">
        <v>2024</v>
      </c>
      <c r="B68" s="5" t="s">
        <v>71</v>
      </c>
      <c r="C68" t="s">
        <v>72</v>
      </c>
      <c r="D68" t="s">
        <v>87</v>
      </c>
      <c r="E68" s="2">
        <f t="shared" si="14"/>
        <v>73</v>
      </c>
      <c r="F68" s="2" t="s">
        <v>330</v>
      </c>
      <c r="G68" s="6"/>
      <c r="H68" s="6"/>
      <c r="I68" s="7">
        <v>27</v>
      </c>
      <c r="J68" s="7">
        <v>17</v>
      </c>
      <c r="K68" s="7">
        <v>25</v>
      </c>
      <c r="L68" s="7">
        <v>4</v>
      </c>
      <c r="M68" s="8">
        <v>64.625</v>
      </c>
      <c r="N68" s="11">
        <f t="shared" si="15"/>
        <v>0.60273972602739723</v>
      </c>
      <c r="O68" s="11">
        <f t="shared" si="16"/>
        <v>0.34246575342465752</v>
      </c>
      <c r="P68" s="11">
        <f t="shared" si="17"/>
        <v>5.4794520547945202E-2</v>
      </c>
      <c r="Q68" s="9">
        <v>-27799976</v>
      </c>
      <c r="R68" s="9">
        <v>320280033</v>
      </c>
      <c r="S68" s="9">
        <v>56558130</v>
      </c>
      <c r="T68" s="9">
        <f t="shared" si="18"/>
        <v>34493790</v>
      </c>
      <c r="U68" s="9">
        <v>22064340</v>
      </c>
      <c r="V68" s="9">
        <f t="shared" si="19"/>
        <v>376838163</v>
      </c>
      <c r="W68" s="9">
        <f t="shared" si="20"/>
        <v>349038187</v>
      </c>
      <c r="X68" s="13">
        <f t="shared" si="21"/>
        <v>5831151.4584139269</v>
      </c>
      <c r="Y68" s="13">
        <f t="shared" si="22"/>
        <v>5489730.3365570595</v>
      </c>
      <c r="Z68" s="8">
        <v>27.67</v>
      </c>
      <c r="AA68" s="16">
        <f t="shared" si="23"/>
        <v>2.3355619804842789</v>
      </c>
      <c r="AB68" s="8">
        <v>10</v>
      </c>
      <c r="AC68" s="8">
        <v>3.63</v>
      </c>
      <c r="AD68" s="8">
        <v>11.54</v>
      </c>
      <c r="AE68" s="8">
        <v>2.5</v>
      </c>
      <c r="AF68" s="20">
        <f t="shared" si="24"/>
        <v>14.04</v>
      </c>
      <c r="AG68" s="18">
        <f t="shared" si="25"/>
        <v>0.36140224069389226</v>
      </c>
      <c r="AH68" s="18">
        <f t="shared" si="26"/>
        <v>0.13118901337188291</v>
      </c>
      <c r="AI68" s="18">
        <f t="shared" si="27"/>
        <v>0.50740874593422469</v>
      </c>
    </row>
    <row r="69" spans="1:35" x14ac:dyDescent="0.35">
      <c r="A69" s="5">
        <v>2024</v>
      </c>
      <c r="B69" s="5" t="s">
        <v>71</v>
      </c>
      <c r="C69" t="s">
        <v>72</v>
      </c>
      <c r="D69" t="s">
        <v>89</v>
      </c>
      <c r="E69" s="2">
        <f t="shared" si="14"/>
        <v>77</v>
      </c>
      <c r="F69" s="2" t="s">
        <v>330</v>
      </c>
      <c r="G69" s="6"/>
      <c r="H69" s="7">
        <v>1</v>
      </c>
      <c r="I69" s="7">
        <v>18</v>
      </c>
      <c r="J69" s="7">
        <v>10</v>
      </c>
      <c r="K69" s="7">
        <v>43</v>
      </c>
      <c r="L69" s="7">
        <v>5</v>
      </c>
      <c r="M69" s="8">
        <v>71.5</v>
      </c>
      <c r="N69" s="11">
        <f t="shared" si="15"/>
        <v>0.37662337662337664</v>
      </c>
      <c r="O69" s="11">
        <f t="shared" si="16"/>
        <v>0.55844155844155841</v>
      </c>
      <c r="P69" s="11">
        <f t="shared" si="17"/>
        <v>6.4935064935064929E-2</v>
      </c>
      <c r="Q69" s="9">
        <v>-29311838</v>
      </c>
      <c r="R69" s="9">
        <v>252012289</v>
      </c>
      <c r="S69" s="9">
        <v>54856442</v>
      </c>
      <c r="T69" s="9">
        <f t="shared" si="18"/>
        <v>30638066</v>
      </c>
      <c r="U69" s="9">
        <v>24218376</v>
      </c>
      <c r="V69" s="9">
        <f t="shared" si="19"/>
        <v>306868731</v>
      </c>
      <c r="W69" s="9">
        <f t="shared" si="20"/>
        <v>277556893</v>
      </c>
      <c r="X69" s="13">
        <f t="shared" si="21"/>
        <v>4291870.3636363633</v>
      </c>
      <c r="Y69" s="13">
        <f t="shared" si="22"/>
        <v>3953151.8181818184</v>
      </c>
      <c r="Z69" s="8">
        <v>21.39</v>
      </c>
      <c r="AA69" s="16">
        <f t="shared" si="23"/>
        <v>3.3426834969611967</v>
      </c>
      <c r="AB69" s="8">
        <v>4.45</v>
      </c>
      <c r="AC69" s="8">
        <v>2.42</v>
      </c>
      <c r="AD69" s="8">
        <v>12.52</v>
      </c>
      <c r="AE69" s="8">
        <v>2</v>
      </c>
      <c r="AF69" s="20">
        <f t="shared" si="24"/>
        <v>14.52</v>
      </c>
      <c r="AG69" s="18">
        <f t="shared" si="25"/>
        <v>0.2080411407199626</v>
      </c>
      <c r="AH69" s="18">
        <f t="shared" si="26"/>
        <v>0.11313697989714819</v>
      </c>
      <c r="AI69" s="18">
        <f t="shared" si="27"/>
        <v>0.67882187938288918</v>
      </c>
    </row>
    <row r="70" spans="1:35" x14ac:dyDescent="0.35">
      <c r="A70" s="5">
        <v>2024</v>
      </c>
      <c r="B70" s="5" t="s">
        <v>71</v>
      </c>
      <c r="C70" t="s">
        <v>72</v>
      </c>
      <c r="D70" t="s">
        <v>75</v>
      </c>
      <c r="E70" s="2">
        <f t="shared" si="14"/>
        <v>135</v>
      </c>
      <c r="F70" s="2" t="s">
        <v>332</v>
      </c>
      <c r="G70" s="6"/>
      <c r="H70" s="6"/>
      <c r="I70" s="7">
        <v>38</v>
      </c>
      <c r="J70" s="7">
        <v>19</v>
      </c>
      <c r="K70" s="7">
        <v>75</v>
      </c>
      <c r="L70" s="7">
        <v>3</v>
      </c>
      <c r="M70" s="8">
        <v>123.5</v>
      </c>
      <c r="N70" s="11">
        <f t="shared" si="15"/>
        <v>0.42222222222222222</v>
      </c>
      <c r="O70" s="11">
        <f t="shared" si="16"/>
        <v>0.55555555555555558</v>
      </c>
      <c r="P70" s="11">
        <f t="shared" si="17"/>
        <v>2.2222222222222223E-2</v>
      </c>
      <c r="Q70" s="9">
        <v>-51019697</v>
      </c>
      <c r="R70" s="9">
        <v>449030174</v>
      </c>
      <c r="S70" s="9">
        <v>97048757</v>
      </c>
      <c r="T70" s="9">
        <f t="shared" si="18"/>
        <v>40794521</v>
      </c>
      <c r="U70" s="9">
        <v>56254236</v>
      </c>
      <c r="V70" s="9">
        <f t="shared" si="19"/>
        <v>546078931</v>
      </c>
      <c r="W70" s="9">
        <f t="shared" si="20"/>
        <v>495059234</v>
      </c>
      <c r="X70" s="13">
        <f t="shared" si="21"/>
        <v>4421691.7489878545</v>
      </c>
      <c r="Y70" s="13">
        <f t="shared" si="22"/>
        <v>3966191.8623481779</v>
      </c>
      <c r="Z70" s="8">
        <v>35.71</v>
      </c>
      <c r="AA70" s="16">
        <f t="shared" si="23"/>
        <v>3.4584150098011759</v>
      </c>
      <c r="AB70" s="8">
        <v>5.35</v>
      </c>
      <c r="AC70" s="8">
        <v>12.11</v>
      </c>
      <c r="AD70" s="8">
        <v>17.25</v>
      </c>
      <c r="AE70" s="8">
        <v>1</v>
      </c>
      <c r="AF70" s="20">
        <f t="shared" si="24"/>
        <v>18.25</v>
      </c>
      <c r="AG70" s="18">
        <f t="shared" si="25"/>
        <v>0.14981797815737888</v>
      </c>
      <c r="AH70" s="18">
        <f t="shared" si="26"/>
        <v>0.33912069448333798</v>
      </c>
      <c r="AI70" s="18">
        <f t="shared" si="27"/>
        <v>0.51106132735928311</v>
      </c>
    </row>
    <row r="71" spans="1:35" x14ac:dyDescent="0.35">
      <c r="A71" s="5">
        <v>2024</v>
      </c>
      <c r="B71" s="5" t="s">
        <v>71</v>
      </c>
      <c r="C71" t="s">
        <v>72</v>
      </c>
      <c r="D71" t="s">
        <v>77</v>
      </c>
      <c r="E71" s="2">
        <f t="shared" si="14"/>
        <v>81</v>
      </c>
      <c r="F71" s="2" t="s">
        <v>331</v>
      </c>
      <c r="G71" s="6"/>
      <c r="H71" s="6"/>
      <c r="I71" s="7">
        <v>23</v>
      </c>
      <c r="J71" s="7">
        <v>9</v>
      </c>
      <c r="K71" s="7">
        <v>47</v>
      </c>
      <c r="L71" s="7">
        <v>2</v>
      </c>
      <c r="M71" s="8">
        <v>74.375</v>
      </c>
      <c r="N71" s="11">
        <f t="shared" si="15"/>
        <v>0.39506172839506171</v>
      </c>
      <c r="O71" s="11">
        <f t="shared" si="16"/>
        <v>0.58024691358024694</v>
      </c>
      <c r="P71" s="11">
        <f t="shared" si="17"/>
        <v>2.4691358024691357E-2</v>
      </c>
      <c r="Q71" s="9">
        <v>-37012587</v>
      </c>
      <c r="R71" s="9">
        <v>268200026</v>
      </c>
      <c r="S71" s="9">
        <v>58904688</v>
      </c>
      <c r="T71" s="9">
        <f t="shared" si="18"/>
        <v>34997532</v>
      </c>
      <c r="U71" s="9">
        <v>23907156</v>
      </c>
      <c r="V71" s="9">
        <f t="shared" si="19"/>
        <v>327104714</v>
      </c>
      <c r="W71" s="9">
        <f t="shared" si="20"/>
        <v>290092127</v>
      </c>
      <c r="X71" s="13">
        <f t="shared" si="21"/>
        <v>4398046.5747899162</v>
      </c>
      <c r="Y71" s="13">
        <f t="shared" si="22"/>
        <v>4076605.8218487394</v>
      </c>
      <c r="Z71" s="8">
        <v>24.45</v>
      </c>
      <c r="AA71" s="16">
        <f t="shared" si="23"/>
        <v>3.0419222903885483</v>
      </c>
      <c r="AB71" s="8">
        <v>10.91</v>
      </c>
      <c r="AC71" s="8">
        <v>3</v>
      </c>
      <c r="AD71" s="8">
        <v>8.5399999999999991</v>
      </c>
      <c r="AE71" s="8">
        <v>2</v>
      </c>
      <c r="AF71" s="20">
        <f t="shared" si="24"/>
        <v>10.54</v>
      </c>
      <c r="AG71" s="18">
        <f t="shared" si="25"/>
        <v>0.44621676891615542</v>
      </c>
      <c r="AH71" s="18">
        <f t="shared" si="26"/>
        <v>0.12269938650306748</v>
      </c>
      <c r="AI71" s="18">
        <f t="shared" si="27"/>
        <v>0.43108384458077709</v>
      </c>
    </row>
    <row r="72" spans="1:35" x14ac:dyDescent="0.35">
      <c r="A72" s="5">
        <v>2024</v>
      </c>
      <c r="B72" s="5" t="s">
        <v>71</v>
      </c>
      <c r="C72" t="s">
        <v>72</v>
      </c>
      <c r="D72" t="s">
        <v>79</v>
      </c>
      <c r="E72" s="2">
        <f t="shared" si="14"/>
        <v>95</v>
      </c>
      <c r="F72" s="2" t="s">
        <v>331</v>
      </c>
      <c r="G72" s="6"/>
      <c r="H72" s="6"/>
      <c r="I72" s="7">
        <v>34</v>
      </c>
      <c r="J72" s="7">
        <v>18</v>
      </c>
      <c r="K72" s="7">
        <v>32</v>
      </c>
      <c r="L72" s="7">
        <v>11</v>
      </c>
      <c r="M72" s="8">
        <v>85.625</v>
      </c>
      <c r="N72" s="11">
        <f t="shared" si="15"/>
        <v>0.54736842105263162</v>
      </c>
      <c r="O72" s="11">
        <f t="shared" si="16"/>
        <v>0.33684210526315789</v>
      </c>
      <c r="P72" s="11">
        <f t="shared" si="17"/>
        <v>0.11578947368421053</v>
      </c>
      <c r="Q72" s="9">
        <v>-36527500</v>
      </c>
      <c r="R72" s="9">
        <v>336056295</v>
      </c>
      <c r="S72" s="9">
        <v>61154559</v>
      </c>
      <c r="T72" s="9">
        <f t="shared" si="18"/>
        <v>30668931</v>
      </c>
      <c r="U72" s="9">
        <v>30485628</v>
      </c>
      <c r="V72" s="9">
        <f t="shared" si="19"/>
        <v>397210854</v>
      </c>
      <c r="W72" s="9">
        <f t="shared" si="20"/>
        <v>360683354</v>
      </c>
      <c r="X72" s="13">
        <f t="shared" si="21"/>
        <v>4638958.8788321167</v>
      </c>
      <c r="Y72" s="13">
        <f t="shared" si="22"/>
        <v>4282922.3474452551</v>
      </c>
      <c r="Z72" s="8">
        <v>21.76</v>
      </c>
      <c r="AA72" s="16">
        <f t="shared" si="23"/>
        <v>3.9349724264705879</v>
      </c>
      <c r="AB72" s="8">
        <v>4</v>
      </c>
      <c r="AC72" s="8">
        <v>5.86</v>
      </c>
      <c r="AD72" s="8">
        <v>9.9</v>
      </c>
      <c r="AE72" s="8">
        <v>2</v>
      </c>
      <c r="AF72" s="20">
        <f t="shared" si="24"/>
        <v>11.9</v>
      </c>
      <c r="AG72" s="18">
        <f t="shared" si="25"/>
        <v>0.18382352941176469</v>
      </c>
      <c r="AH72" s="18">
        <f t="shared" si="26"/>
        <v>0.26930147058823528</v>
      </c>
      <c r="AI72" s="18">
        <f t="shared" si="27"/>
        <v>0.546875</v>
      </c>
    </row>
    <row r="73" spans="1:35" x14ac:dyDescent="0.35">
      <c r="A73" s="5">
        <v>2024</v>
      </c>
      <c r="B73" s="5" t="s">
        <v>71</v>
      </c>
      <c r="C73" t="s">
        <v>72</v>
      </c>
      <c r="D73" t="s">
        <v>85</v>
      </c>
      <c r="E73" s="2">
        <f t="shared" si="14"/>
        <v>68</v>
      </c>
      <c r="F73" s="2" t="s">
        <v>330</v>
      </c>
      <c r="G73" s="6"/>
      <c r="H73" s="6"/>
      <c r="I73" s="7">
        <v>16</v>
      </c>
      <c r="J73" s="7">
        <v>17</v>
      </c>
      <c r="K73" s="7">
        <v>31</v>
      </c>
      <c r="L73" s="7">
        <v>4</v>
      </c>
      <c r="M73" s="8">
        <v>62.375</v>
      </c>
      <c r="N73" s="11">
        <f t="shared" si="15"/>
        <v>0.48529411764705882</v>
      </c>
      <c r="O73" s="11">
        <f t="shared" si="16"/>
        <v>0.45588235294117646</v>
      </c>
      <c r="P73" s="11">
        <f t="shared" si="17"/>
        <v>5.8823529411764705E-2</v>
      </c>
      <c r="Q73" s="9">
        <v>-29119924</v>
      </c>
      <c r="R73" s="9">
        <v>266769235</v>
      </c>
      <c r="S73" s="9">
        <v>47707415</v>
      </c>
      <c r="T73" s="9">
        <f t="shared" si="18"/>
        <v>30764291</v>
      </c>
      <c r="U73" s="9">
        <v>16943124</v>
      </c>
      <c r="V73" s="9">
        <f t="shared" si="19"/>
        <v>314476650</v>
      </c>
      <c r="W73" s="9">
        <f t="shared" si="20"/>
        <v>285356726</v>
      </c>
      <c r="X73" s="13">
        <f t="shared" si="21"/>
        <v>5041709.8196392786</v>
      </c>
      <c r="Y73" s="13">
        <f t="shared" si="22"/>
        <v>4770076.5691382764</v>
      </c>
      <c r="Z73" s="8">
        <v>23.71</v>
      </c>
      <c r="AA73" s="16">
        <f t="shared" si="23"/>
        <v>2.6307465204555038</v>
      </c>
      <c r="AB73" s="8">
        <v>8.19</v>
      </c>
      <c r="AC73" s="8">
        <v>6.01</v>
      </c>
      <c r="AD73" s="8">
        <v>7.72</v>
      </c>
      <c r="AE73" s="8">
        <v>1.79</v>
      </c>
      <c r="AF73" s="20">
        <f t="shared" si="24"/>
        <v>9.51</v>
      </c>
      <c r="AG73" s="18">
        <f t="shared" si="25"/>
        <v>0.34542387178405731</v>
      </c>
      <c r="AH73" s="18">
        <f t="shared" si="26"/>
        <v>0.25347954449599325</v>
      </c>
      <c r="AI73" s="18">
        <f t="shared" si="27"/>
        <v>0.40109658371994938</v>
      </c>
    </row>
    <row r="74" spans="1:35" x14ac:dyDescent="0.35">
      <c r="A74" s="5">
        <v>2024</v>
      </c>
      <c r="B74" s="5" t="s">
        <v>71</v>
      </c>
      <c r="C74" t="s">
        <v>72</v>
      </c>
      <c r="D74" t="s">
        <v>82</v>
      </c>
      <c r="E74" s="2">
        <f t="shared" si="14"/>
        <v>105</v>
      </c>
      <c r="F74" s="2" t="s">
        <v>332</v>
      </c>
      <c r="G74" s="6"/>
      <c r="H74" s="6"/>
      <c r="I74" s="7">
        <v>21</v>
      </c>
      <c r="J74" s="7">
        <v>15</v>
      </c>
      <c r="K74" s="7">
        <v>62</v>
      </c>
      <c r="L74" s="7">
        <v>7</v>
      </c>
      <c r="M74" s="8">
        <v>98.75</v>
      </c>
      <c r="N74" s="11">
        <f t="shared" si="15"/>
        <v>0.34285714285714286</v>
      </c>
      <c r="O74" s="11">
        <f t="shared" si="16"/>
        <v>0.59047619047619049</v>
      </c>
      <c r="P74" s="11">
        <f t="shared" si="17"/>
        <v>6.6666666666666666E-2</v>
      </c>
      <c r="Q74" s="9">
        <v>-42527890</v>
      </c>
      <c r="R74" s="9">
        <v>356339797</v>
      </c>
      <c r="S74" s="9">
        <v>80586061</v>
      </c>
      <c r="T74" s="9">
        <f t="shared" si="18"/>
        <v>43228189</v>
      </c>
      <c r="U74" s="9">
        <v>37357872</v>
      </c>
      <c r="V74" s="9">
        <f t="shared" si="19"/>
        <v>436925858</v>
      </c>
      <c r="W74" s="9">
        <f t="shared" si="20"/>
        <v>394397968</v>
      </c>
      <c r="X74" s="13">
        <f t="shared" si="21"/>
        <v>4424565.6506329114</v>
      </c>
      <c r="Y74" s="13">
        <f t="shared" si="22"/>
        <v>4046258.0860759495</v>
      </c>
      <c r="Z74" s="8">
        <v>31.99</v>
      </c>
      <c r="AA74" s="16">
        <f t="shared" si="23"/>
        <v>3.0869021569240389</v>
      </c>
      <c r="AB74" s="8">
        <v>5.4</v>
      </c>
      <c r="AC74" s="8">
        <v>2</v>
      </c>
      <c r="AD74" s="8">
        <v>22.59</v>
      </c>
      <c r="AE74" s="8">
        <v>2</v>
      </c>
      <c r="AF74" s="20">
        <f t="shared" si="24"/>
        <v>24.59</v>
      </c>
      <c r="AG74" s="18">
        <f t="shared" si="25"/>
        <v>0.16880275085964366</v>
      </c>
      <c r="AH74" s="18">
        <f t="shared" si="26"/>
        <v>6.2519537355423579E-2</v>
      </c>
      <c r="AI74" s="18">
        <f t="shared" si="27"/>
        <v>0.76867771178493283</v>
      </c>
    </row>
    <row r="75" spans="1:35" x14ac:dyDescent="0.35">
      <c r="A75" s="5">
        <v>2024</v>
      </c>
      <c r="B75" s="5" t="s">
        <v>71</v>
      </c>
      <c r="C75" t="s">
        <v>72</v>
      </c>
      <c r="D75" t="s">
        <v>73</v>
      </c>
      <c r="E75" s="2">
        <f t="shared" si="14"/>
        <v>97</v>
      </c>
      <c r="F75" s="2" t="s">
        <v>331</v>
      </c>
      <c r="G75" s="6"/>
      <c r="H75" s="7">
        <v>1</v>
      </c>
      <c r="I75" s="7">
        <v>23</v>
      </c>
      <c r="J75" s="7">
        <v>19</v>
      </c>
      <c r="K75" s="7">
        <v>46</v>
      </c>
      <c r="L75" s="7">
        <v>8</v>
      </c>
      <c r="M75" s="8">
        <v>89.5</v>
      </c>
      <c r="N75" s="11">
        <f t="shared" si="15"/>
        <v>0.44329896907216493</v>
      </c>
      <c r="O75" s="11">
        <f t="shared" si="16"/>
        <v>0.47422680412371132</v>
      </c>
      <c r="P75" s="11">
        <f t="shared" si="17"/>
        <v>8.247422680412371E-2</v>
      </c>
      <c r="Q75" s="9">
        <v>-42407338</v>
      </c>
      <c r="R75" s="9">
        <v>368205319</v>
      </c>
      <c r="S75" s="9">
        <v>59572478</v>
      </c>
      <c r="T75" s="9">
        <f t="shared" si="18"/>
        <v>41201930</v>
      </c>
      <c r="U75" s="9">
        <v>18370548</v>
      </c>
      <c r="V75" s="9">
        <f t="shared" si="19"/>
        <v>427777797</v>
      </c>
      <c r="W75" s="9">
        <f t="shared" si="20"/>
        <v>385370459</v>
      </c>
      <c r="X75" s="13">
        <f t="shared" si="21"/>
        <v>4779640.1899441341</v>
      </c>
      <c r="Y75" s="13">
        <f t="shared" si="22"/>
        <v>4574382.6703910613</v>
      </c>
      <c r="Z75" s="8">
        <v>32.18</v>
      </c>
      <c r="AA75" s="16">
        <f t="shared" si="23"/>
        <v>2.7812305779987572</v>
      </c>
      <c r="AB75" s="8">
        <v>15.8</v>
      </c>
      <c r="AC75" s="8">
        <v>3.93</v>
      </c>
      <c r="AD75" s="8">
        <v>11.45</v>
      </c>
      <c r="AE75" s="8">
        <v>1</v>
      </c>
      <c r="AF75" s="20">
        <f t="shared" si="24"/>
        <v>12.45</v>
      </c>
      <c r="AG75" s="18">
        <f t="shared" si="25"/>
        <v>0.49098819142324429</v>
      </c>
      <c r="AH75" s="18">
        <f t="shared" si="26"/>
        <v>0.12212554381603481</v>
      </c>
      <c r="AI75" s="18">
        <f t="shared" si="27"/>
        <v>0.38688626476072091</v>
      </c>
    </row>
    <row r="76" spans="1:35" x14ac:dyDescent="0.35">
      <c r="A76" s="5">
        <v>2024</v>
      </c>
      <c r="B76" s="5" t="s">
        <v>71</v>
      </c>
      <c r="C76" t="s">
        <v>72</v>
      </c>
      <c r="D76" t="s">
        <v>80</v>
      </c>
      <c r="E76" s="2">
        <f t="shared" si="14"/>
        <v>63</v>
      </c>
      <c r="F76" s="2" t="s">
        <v>330</v>
      </c>
      <c r="G76" s="6"/>
      <c r="H76" s="6"/>
      <c r="I76" s="7">
        <v>9</v>
      </c>
      <c r="J76" s="7">
        <v>7</v>
      </c>
      <c r="K76" s="7">
        <v>31</v>
      </c>
      <c r="L76" s="7">
        <v>16</v>
      </c>
      <c r="M76" s="8">
        <v>61.875</v>
      </c>
      <c r="N76" s="11">
        <f t="shared" si="15"/>
        <v>0.25396825396825395</v>
      </c>
      <c r="O76" s="11">
        <f t="shared" si="16"/>
        <v>0.49206349206349204</v>
      </c>
      <c r="P76" s="11">
        <f t="shared" si="17"/>
        <v>0.25396825396825395</v>
      </c>
      <c r="Q76" s="9">
        <v>-30249639</v>
      </c>
      <c r="R76" s="9">
        <v>228904651</v>
      </c>
      <c r="S76" s="9">
        <v>43341465</v>
      </c>
      <c r="T76" s="9">
        <f t="shared" si="18"/>
        <v>25889649</v>
      </c>
      <c r="U76" s="9">
        <v>17451816</v>
      </c>
      <c r="V76" s="9">
        <f t="shared" si="19"/>
        <v>272246116</v>
      </c>
      <c r="W76" s="9">
        <f t="shared" si="20"/>
        <v>241996477</v>
      </c>
      <c r="X76" s="13">
        <f t="shared" si="21"/>
        <v>4399937.2282828279</v>
      </c>
      <c r="Y76" s="13">
        <f t="shared" si="22"/>
        <v>4117887.6767676766</v>
      </c>
      <c r="Z76" s="8">
        <v>22.54</v>
      </c>
      <c r="AA76" s="16">
        <f t="shared" si="23"/>
        <v>2.7451197870452528</v>
      </c>
      <c r="AB76" s="8">
        <v>7.02</v>
      </c>
      <c r="AC76" s="8">
        <v>2.88</v>
      </c>
      <c r="AD76" s="8">
        <v>10.84</v>
      </c>
      <c r="AE76" s="8">
        <v>1.8</v>
      </c>
      <c r="AF76" s="20">
        <f t="shared" si="24"/>
        <v>12.64</v>
      </c>
      <c r="AG76" s="18">
        <f t="shared" si="25"/>
        <v>0.31144631765749775</v>
      </c>
      <c r="AH76" s="18">
        <f t="shared" si="26"/>
        <v>0.12777284826974267</v>
      </c>
      <c r="AI76" s="18">
        <f t="shared" si="27"/>
        <v>0.56078083407275958</v>
      </c>
    </row>
    <row r="77" spans="1:35" x14ac:dyDescent="0.35">
      <c r="A77" s="5">
        <v>2024</v>
      </c>
      <c r="B77" s="5" t="s">
        <v>71</v>
      </c>
      <c r="C77" t="s">
        <v>72</v>
      </c>
      <c r="D77" t="s">
        <v>84</v>
      </c>
      <c r="E77" s="2">
        <f t="shared" si="14"/>
        <v>73</v>
      </c>
      <c r="F77" s="2" t="s">
        <v>330</v>
      </c>
      <c r="G77" s="6"/>
      <c r="H77" s="6"/>
      <c r="I77" s="7">
        <v>15</v>
      </c>
      <c r="J77" s="7">
        <v>25</v>
      </c>
      <c r="K77" s="7">
        <v>29</v>
      </c>
      <c r="L77" s="7">
        <v>4</v>
      </c>
      <c r="M77" s="8">
        <v>66.625</v>
      </c>
      <c r="N77" s="11">
        <f t="shared" si="15"/>
        <v>0.54794520547945202</v>
      </c>
      <c r="O77" s="11">
        <f t="shared" si="16"/>
        <v>0.39726027397260272</v>
      </c>
      <c r="P77" s="11">
        <f t="shared" si="17"/>
        <v>5.4794520547945202E-2</v>
      </c>
      <c r="Q77" s="9">
        <v>-31732776</v>
      </c>
      <c r="R77" s="9">
        <v>267121162</v>
      </c>
      <c r="S77" s="9">
        <v>46201059</v>
      </c>
      <c r="T77" s="9">
        <f t="shared" si="18"/>
        <v>28311723</v>
      </c>
      <c r="U77" s="9">
        <v>17889336</v>
      </c>
      <c r="V77" s="9">
        <f t="shared" si="19"/>
        <v>313322221</v>
      </c>
      <c r="W77" s="9">
        <f t="shared" si="20"/>
        <v>281589445</v>
      </c>
      <c r="X77" s="13">
        <f t="shared" si="21"/>
        <v>4702772.5478424011</v>
      </c>
      <c r="Y77" s="13">
        <f t="shared" si="22"/>
        <v>4434264.6904315194</v>
      </c>
      <c r="Z77" s="8">
        <v>25.16</v>
      </c>
      <c r="AA77" s="16">
        <f t="shared" si="23"/>
        <v>2.6480524642289347</v>
      </c>
      <c r="AB77" s="8">
        <v>6.15</v>
      </c>
      <c r="AC77" s="8">
        <v>6.23</v>
      </c>
      <c r="AD77" s="8">
        <v>10.78</v>
      </c>
      <c r="AE77" s="8">
        <v>2</v>
      </c>
      <c r="AF77" s="20">
        <f t="shared" si="24"/>
        <v>12.78</v>
      </c>
      <c r="AG77" s="18">
        <f t="shared" si="25"/>
        <v>0.24443561208267092</v>
      </c>
      <c r="AH77" s="18">
        <f t="shared" si="26"/>
        <v>0.2476152623211447</v>
      </c>
      <c r="AI77" s="18">
        <f t="shared" si="27"/>
        <v>0.50794912559618444</v>
      </c>
    </row>
    <row r="78" spans="1:35" x14ac:dyDescent="0.35">
      <c r="A78" s="5">
        <v>2024</v>
      </c>
      <c r="B78" s="5" t="s">
        <v>71</v>
      </c>
      <c r="C78" t="s">
        <v>72</v>
      </c>
      <c r="D78" t="s">
        <v>81</v>
      </c>
      <c r="E78" s="2">
        <f t="shared" si="14"/>
        <v>95</v>
      </c>
      <c r="F78" s="2" t="s">
        <v>331</v>
      </c>
      <c r="G78" s="6"/>
      <c r="H78" s="7">
        <v>2</v>
      </c>
      <c r="I78" s="7">
        <v>29</v>
      </c>
      <c r="J78" s="7">
        <v>6</v>
      </c>
      <c r="K78" s="7">
        <v>38</v>
      </c>
      <c r="L78" s="7">
        <v>20</v>
      </c>
      <c r="M78" s="8">
        <v>88.75</v>
      </c>
      <c r="N78" s="11">
        <f t="shared" si="15"/>
        <v>0.38947368421052631</v>
      </c>
      <c r="O78" s="11">
        <f t="shared" si="16"/>
        <v>0.4</v>
      </c>
      <c r="P78" s="11">
        <f t="shared" si="17"/>
        <v>0.21052631578947367</v>
      </c>
      <c r="Q78" s="9">
        <v>-39733180</v>
      </c>
      <c r="R78" s="9">
        <v>271304168</v>
      </c>
      <c r="S78" s="9">
        <v>55341859</v>
      </c>
      <c r="T78" s="9">
        <f t="shared" si="18"/>
        <v>33342223</v>
      </c>
      <c r="U78" s="9">
        <v>21999636</v>
      </c>
      <c r="V78" s="9">
        <f t="shared" si="19"/>
        <v>326646027</v>
      </c>
      <c r="W78" s="9">
        <f t="shared" si="20"/>
        <v>286912847</v>
      </c>
      <c r="X78" s="13">
        <f t="shared" si="21"/>
        <v>3680518.6140845069</v>
      </c>
      <c r="Y78" s="13">
        <f t="shared" si="22"/>
        <v>3432635.3915492957</v>
      </c>
      <c r="Z78" s="8">
        <v>25.03</v>
      </c>
      <c r="AA78" s="16">
        <f t="shared" si="23"/>
        <v>3.5457451058729523</v>
      </c>
      <c r="AB78" s="8">
        <v>8.02</v>
      </c>
      <c r="AC78" s="8">
        <v>0.8</v>
      </c>
      <c r="AD78" s="8">
        <v>14.21</v>
      </c>
      <c r="AE78" s="8">
        <v>2</v>
      </c>
      <c r="AF78" s="20">
        <f t="shared" si="24"/>
        <v>16.21</v>
      </c>
      <c r="AG78" s="18">
        <f t="shared" si="25"/>
        <v>0.32041550139832198</v>
      </c>
      <c r="AH78" s="18">
        <f t="shared" si="26"/>
        <v>3.1961646024770279E-2</v>
      </c>
      <c r="AI78" s="18">
        <f t="shared" si="27"/>
        <v>0.64762285257690777</v>
      </c>
    </row>
    <row r="79" spans="1:35" x14ac:dyDescent="0.35">
      <c r="A79" s="5">
        <v>2024</v>
      </c>
      <c r="B79" s="5" t="s">
        <v>71</v>
      </c>
      <c r="C79" t="s">
        <v>72</v>
      </c>
      <c r="D79" t="s">
        <v>88</v>
      </c>
      <c r="E79" s="2">
        <f t="shared" si="14"/>
        <v>125</v>
      </c>
      <c r="F79" s="2" t="s">
        <v>332</v>
      </c>
      <c r="G79" s="7">
        <v>1</v>
      </c>
      <c r="H79" s="6"/>
      <c r="I79" s="7">
        <v>40</v>
      </c>
      <c r="J79" s="7">
        <v>15</v>
      </c>
      <c r="K79" s="7">
        <v>63</v>
      </c>
      <c r="L79" s="7">
        <v>6</v>
      </c>
      <c r="M79" s="8">
        <v>113.375</v>
      </c>
      <c r="N79" s="11">
        <f t="shared" si="15"/>
        <v>0.44800000000000001</v>
      </c>
      <c r="O79" s="11">
        <f t="shared" si="16"/>
        <v>0.504</v>
      </c>
      <c r="P79" s="11">
        <f t="shared" si="17"/>
        <v>4.8000000000000001E-2</v>
      </c>
      <c r="Q79" s="9">
        <v>-53924795</v>
      </c>
      <c r="R79" s="9">
        <v>388813396</v>
      </c>
      <c r="S79" s="9">
        <v>86799019</v>
      </c>
      <c r="T79" s="9">
        <f t="shared" si="18"/>
        <v>43623547</v>
      </c>
      <c r="U79" s="9">
        <v>43175472</v>
      </c>
      <c r="V79" s="9">
        <f t="shared" si="19"/>
        <v>475612415</v>
      </c>
      <c r="W79" s="9">
        <f t="shared" si="20"/>
        <v>421687620</v>
      </c>
      <c r="X79" s="13">
        <f t="shared" si="21"/>
        <v>4195037.8390297685</v>
      </c>
      <c r="Y79" s="13">
        <f t="shared" si="22"/>
        <v>3814217.7993384786</v>
      </c>
      <c r="Z79" s="8">
        <v>32.090000000000003</v>
      </c>
      <c r="AA79" s="16">
        <f t="shared" si="23"/>
        <v>3.5330320972265499</v>
      </c>
      <c r="AB79" s="8">
        <v>5</v>
      </c>
      <c r="AC79" s="8">
        <v>7.46</v>
      </c>
      <c r="AD79" s="8">
        <v>17.47</v>
      </c>
      <c r="AE79" s="8">
        <v>2.16</v>
      </c>
      <c r="AF79" s="20">
        <f t="shared" si="24"/>
        <v>19.63</v>
      </c>
      <c r="AG79" s="18">
        <f t="shared" si="25"/>
        <v>0.1558117793705204</v>
      </c>
      <c r="AH79" s="18">
        <f t="shared" si="26"/>
        <v>0.23247117482081642</v>
      </c>
      <c r="AI79" s="18">
        <f t="shared" si="27"/>
        <v>0.61171704580866304</v>
      </c>
    </row>
    <row r="80" spans="1:35" x14ac:dyDescent="0.35">
      <c r="A80" s="5">
        <v>2024</v>
      </c>
      <c r="B80" s="5" t="s">
        <v>71</v>
      </c>
      <c r="C80" t="s">
        <v>72</v>
      </c>
      <c r="D80" t="s">
        <v>86</v>
      </c>
      <c r="E80" s="2">
        <f t="shared" si="14"/>
        <v>94</v>
      </c>
      <c r="F80" s="2" t="s">
        <v>331</v>
      </c>
      <c r="G80" s="6"/>
      <c r="H80" s="6"/>
      <c r="I80" s="7">
        <v>16</v>
      </c>
      <c r="J80" s="7">
        <v>25</v>
      </c>
      <c r="K80" s="7">
        <v>44</v>
      </c>
      <c r="L80" s="7">
        <v>9</v>
      </c>
      <c r="M80" s="8">
        <v>88</v>
      </c>
      <c r="N80" s="11">
        <f t="shared" si="15"/>
        <v>0.43617021276595747</v>
      </c>
      <c r="O80" s="11">
        <f t="shared" si="16"/>
        <v>0.46808510638297873</v>
      </c>
      <c r="P80" s="11">
        <f t="shared" si="17"/>
        <v>9.5744680851063829E-2</v>
      </c>
      <c r="Q80" s="9">
        <v>-45283190</v>
      </c>
      <c r="R80" s="9">
        <v>273906551</v>
      </c>
      <c r="S80" s="9">
        <v>65278331</v>
      </c>
      <c r="T80" s="9">
        <f t="shared" si="18"/>
        <v>32717159</v>
      </c>
      <c r="U80" s="9">
        <v>32561172</v>
      </c>
      <c r="V80" s="9">
        <f t="shared" si="19"/>
        <v>339184882</v>
      </c>
      <c r="W80" s="9">
        <f t="shared" si="20"/>
        <v>293901692</v>
      </c>
      <c r="X80" s="13">
        <f t="shared" si="21"/>
        <v>3854373.6590909092</v>
      </c>
      <c r="Y80" s="13">
        <f t="shared" si="22"/>
        <v>3484360.3409090908</v>
      </c>
      <c r="Z80" s="8">
        <v>25.27</v>
      </c>
      <c r="AA80" s="16">
        <f t="shared" si="23"/>
        <v>3.482390185991294</v>
      </c>
      <c r="AB80" s="8">
        <v>8.3800000000000008</v>
      </c>
      <c r="AC80" s="8">
        <v>2.37</v>
      </c>
      <c r="AD80" s="8">
        <v>12.77</v>
      </c>
      <c r="AE80" s="8">
        <v>1.75</v>
      </c>
      <c r="AF80" s="20">
        <f t="shared" si="24"/>
        <v>14.52</v>
      </c>
      <c r="AG80" s="18">
        <f t="shared" si="25"/>
        <v>0.33161851998417097</v>
      </c>
      <c r="AH80" s="18">
        <f t="shared" si="26"/>
        <v>9.3787099327265533E-2</v>
      </c>
      <c r="AI80" s="18">
        <f t="shared" si="27"/>
        <v>0.5745943806885635</v>
      </c>
    </row>
    <row r="81" spans="1:35" x14ac:dyDescent="0.35">
      <c r="A81" s="5">
        <v>2024</v>
      </c>
      <c r="B81" s="5" t="s">
        <v>71</v>
      </c>
      <c r="C81" t="s">
        <v>72</v>
      </c>
      <c r="D81" t="s">
        <v>76</v>
      </c>
      <c r="E81" s="2">
        <f t="shared" si="14"/>
        <v>97</v>
      </c>
      <c r="F81" s="2" t="s">
        <v>331</v>
      </c>
      <c r="G81" s="6"/>
      <c r="H81" s="6"/>
      <c r="I81" s="7">
        <v>18</v>
      </c>
      <c r="J81" s="7">
        <v>14</v>
      </c>
      <c r="K81" s="7">
        <v>60</v>
      </c>
      <c r="L81" s="7">
        <v>5</v>
      </c>
      <c r="M81" s="8">
        <v>91.375</v>
      </c>
      <c r="N81" s="11">
        <f t="shared" si="15"/>
        <v>0.32989690721649484</v>
      </c>
      <c r="O81" s="11">
        <f t="shared" si="16"/>
        <v>0.61855670103092786</v>
      </c>
      <c r="P81" s="11">
        <f t="shared" si="17"/>
        <v>5.1546391752577317E-2</v>
      </c>
      <c r="Q81" s="9">
        <v>-43431981</v>
      </c>
      <c r="R81" s="9">
        <v>320543555</v>
      </c>
      <c r="S81" s="9">
        <v>63111353</v>
      </c>
      <c r="T81" s="9">
        <f t="shared" si="18"/>
        <v>32624933</v>
      </c>
      <c r="U81" s="9">
        <v>30486420</v>
      </c>
      <c r="V81" s="9">
        <f t="shared" si="19"/>
        <v>383654908</v>
      </c>
      <c r="W81" s="9">
        <f t="shared" si="20"/>
        <v>340222927</v>
      </c>
      <c r="X81" s="13">
        <f t="shared" si="21"/>
        <v>4198685.7236662107</v>
      </c>
      <c r="Y81" s="13">
        <f t="shared" si="22"/>
        <v>3865045.0123119014</v>
      </c>
      <c r="Z81" s="8">
        <v>29.89</v>
      </c>
      <c r="AA81" s="16">
        <f t="shared" si="23"/>
        <v>3.0570424891267982</v>
      </c>
      <c r="AB81" s="8">
        <v>8.35</v>
      </c>
      <c r="AC81" s="8">
        <v>5.47</v>
      </c>
      <c r="AD81" s="8">
        <v>14.32</v>
      </c>
      <c r="AE81" s="8">
        <v>1.75</v>
      </c>
      <c r="AF81" s="20">
        <f t="shared" si="24"/>
        <v>16.07</v>
      </c>
      <c r="AG81" s="18">
        <f t="shared" si="25"/>
        <v>0.27935764469722313</v>
      </c>
      <c r="AH81" s="18">
        <f t="shared" si="26"/>
        <v>0.18300434928069587</v>
      </c>
      <c r="AI81" s="18">
        <f t="shared" si="27"/>
        <v>0.53763800602208101</v>
      </c>
    </row>
    <row r="82" spans="1:35" x14ac:dyDescent="0.35">
      <c r="A82" s="5">
        <v>2024</v>
      </c>
      <c r="B82" s="5" t="s">
        <v>71</v>
      </c>
      <c r="C82" t="s">
        <v>72</v>
      </c>
      <c r="D82" t="s">
        <v>83</v>
      </c>
      <c r="E82" s="2">
        <f t="shared" si="14"/>
        <v>106</v>
      </c>
      <c r="F82" s="2" t="s">
        <v>332</v>
      </c>
      <c r="G82" s="6"/>
      <c r="H82" s="6"/>
      <c r="I82" s="7">
        <v>12</v>
      </c>
      <c r="J82" s="7">
        <v>12</v>
      </c>
      <c r="K82" s="7">
        <v>61</v>
      </c>
      <c r="L82" s="7">
        <v>21</v>
      </c>
      <c r="M82" s="8">
        <v>104.125</v>
      </c>
      <c r="N82" s="11">
        <f t="shared" si="15"/>
        <v>0.22641509433962265</v>
      </c>
      <c r="O82" s="11">
        <f t="shared" si="16"/>
        <v>0.57547169811320753</v>
      </c>
      <c r="P82" s="11">
        <f t="shared" si="17"/>
        <v>0.19811320754716982</v>
      </c>
      <c r="Q82" s="9">
        <v>-52652949</v>
      </c>
      <c r="R82" s="9">
        <v>358438210</v>
      </c>
      <c r="S82" s="9">
        <v>73126883</v>
      </c>
      <c r="T82" s="9">
        <f t="shared" si="18"/>
        <v>36249731</v>
      </c>
      <c r="U82" s="9">
        <v>36877152</v>
      </c>
      <c r="V82" s="9">
        <f t="shared" si="19"/>
        <v>431565093</v>
      </c>
      <c r="W82" s="9">
        <f t="shared" si="20"/>
        <v>378912144</v>
      </c>
      <c r="X82" s="13">
        <f t="shared" si="21"/>
        <v>4144682.7659063623</v>
      </c>
      <c r="Y82" s="13">
        <f t="shared" si="22"/>
        <v>3790520.4417767106</v>
      </c>
      <c r="Z82" s="8">
        <v>31.52</v>
      </c>
      <c r="AA82" s="16">
        <f t="shared" si="23"/>
        <v>3.3034581218274113</v>
      </c>
      <c r="AB82" s="8">
        <v>4</v>
      </c>
      <c r="AC82" s="8">
        <v>8.18</v>
      </c>
      <c r="AD82" s="8">
        <v>17.34</v>
      </c>
      <c r="AE82" s="8">
        <v>2</v>
      </c>
      <c r="AF82" s="20">
        <f t="shared" si="24"/>
        <v>19.34</v>
      </c>
      <c r="AG82" s="18">
        <f t="shared" si="25"/>
        <v>0.12690355329949238</v>
      </c>
      <c r="AH82" s="18">
        <f t="shared" si="26"/>
        <v>0.25951776649746194</v>
      </c>
      <c r="AI82" s="18">
        <f t="shared" si="27"/>
        <v>0.61357868020304573</v>
      </c>
    </row>
    <row r="83" spans="1:35" x14ac:dyDescent="0.35">
      <c r="A83" s="5">
        <v>2024</v>
      </c>
      <c r="B83" s="5" t="s">
        <v>71</v>
      </c>
      <c r="C83" t="s">
        <v>72</v>
      </c>
      <c r="D83" t="s">
        <v>90</v>
      </c>
      <c r="E83" s="2">
        <f t="shared" si="14"/>
        <v>129</v>
      </c>
      <c r="F83" s="2" t="s">
        <v>332</v>
      </c>
      <c r="G83" s="6"/>
      <c r="H83" s="6"/>
      <c r="I83" s="7">
        <v>39</v>
      </c>
      <c r="J83" s="7">
        <v>20</v>
      </c>
      <c r="K83" s="7">
        <v>59</v>
      </c>
      <c r="L83" s="7">
        <v>11</v>
      </c>
      <c r="M83" s="8">
        <v>118.125</v>
      </c>
      <c r="N83" s="11">
        <f t="shared" si="15"/>
        <v>0.4573643410852713</v>
      </c>
      <c r="O83" s="11">
        <f t="shared" si="16"/>
        <v>0.4573643410852713</v>
      </c>
      <c r="P83" s="11">
        <f t="shared" si="17"/>
        <v>8.5271317829457363E-2</v>
      </c>
      <c r="Q83" s="9">
        <v>-51193738</v>
      </c>
      <c r="R83" s="9">
        <v>395715049</v>
      </c>
      <c r="S83" s="9">
        <v>93129414</v>
      </c>
      <c r="T83" s="9">
        <f t="shared" si="18"/>
        <v>53169954</v>
      </c>
      <c r="U83" s="9">
        <v>39959460</v>
      </c>
      <c r="V83" s="9">
        <f t="shared" si="19"/>
        <v>488844463</v>
      </c>
      <c r="W83" s="9">
        <f t="shared" si="20"/>
        <v>437650725</v>
      </c>
      <c r="X83" s="13">
        <f t="shared" si="21"/>
        <v>4138365.8243386243</v>
      </c>
      <c r="Y83" s="13">
        <f t="shared" si="22"/>
        <v>3800084.6814814815</v>
      </c>
      <c r="Z83" s="8">
        <v>41.38</v>
      </c>
      <c r="AA83" s="16">
        <f t="shared" si="23"/>
        <v>2.8546399226679555</v>
      </c>
      <c r="AB83" s="8">
        <v>6</v>
      </c>
      <c r="AC83" s="8">
        <v>5</v>
      </c>
      <c r="AD83" s="8">
        <v>27.35</v>
      </c>
      <c r="AE83" s="8">
        <v>3.03</v>
      </c>
      <c r="AF83" s="20">
        <f t="shared" si="24"/>
        <v>30.380000000000003</v>
      </c>
      <c r="AG83" s="18">
        <f t="shared" si="25"/>
        <v>0.14499758337361043</v>
      </c>
      <c r="AH83" s="18">
        <f t="shared" si="26"/>
        <v>0.12083131947800869</v>
      </c>
      <c r="AI83" s="18">
        <f t="shared" si="27"/>
        <v>0.73417109714838091</v>
      </c>
    </row>
    <row r="84" spans="1:35" x14ac:dyDescent="0.35">
      <c r="A84" s="5">
        <v>2024</v>
      </c>
      <c r="B84" s="5" t="s">
        <v>71</v>
      </c>
      <c r="C84" t="s">
        <v>72</v>
      </c>
      <c r="D84" t="s">
        <v>74</v>
      </c>
      <c r="E84" s="2">
        <f t="shared" si="14"/>
        <v>133</v>
      </c>
      <c r="F84" s="2" t="s">
        <v>332</v>
      </c>
      <c r="G84" s="7">
        <v>1</v>
      </c>
      <c r="H84" s="7">
        <v>1</v>
      </c>
      <c r="I84" s="7">
        <v>51</v>
      </c>
      <c r="J84" s="7">
        <v>25</v>
      </c>
      <c r="K84" s="7">
        <v>50</v>
      </c>
      <c r="L84" s="7">
        <v>5</v>
      </c>
      <c r="M84" s="8">
        <v>116.875</v>
      </c>
      <c r="N84" s="11">
        <f t="shared" si="15"/>
        <v>0.5864661654135338</v>
      </c>
      <c r="O84" s="11">
        <f t="shared" si="16"/>
        <v>0.37593984962406013</v>
      </c>
      <c r="P84" s="11">
        <f t="shared" si="17"/>
        <v>3.7593984962406013E-2</v>
      </c>
      <c r="Q84" s="9">
        <v>-48029302</v>
      </c>
      <c r="R84" s="9">
        <v>447547404</v>
      </c>
      <c r="S84" s="9">
        <v>92429154</v>
      </c>
      <c r="T84" s="9">
        <f t="shared" si="18"/>
        <v>53444406</v>
      </c>
      <c r="U84" s="9">
        <v>38984748</v>
      </c>
      <c r="V84" s="9">
        <f t="shared" si="19"/>
        <v>539976558</v>
      </c>
      <c r="W84" s="9">
        <f t="shared" si="20"/>
        <v>491947256</v>
      </c>
      <c r="X84" s="13">
        <f t="shared" si="21"/>
        <v>4620120.2823529411</v>
      </c>
      <c r="Y84" s="13">
        <f t="shared" si="22"/>
        <v>4286560.9411764704</v>
      </c>
      <c r="Z84" s="8">
        <v>38.159999999999997</v>
      </c>
      <c r="AA84" s="16">
        <f t="shared" si="23"/>
        <v>3.062762054507338</v>
      </c>
      <c r="AB84" s="8">
        <v>19.41</v>
      </c>
      <c r="AC84" s="8">
        <v>4.6399999999999997</v>
      </c>
      <c r="AD84" s="8">
        <v>12.11</v>
      </c>
      <c r="AE84" s="8">
        <v>2</v>
      </c>
      <c r="AF84" s="20">
        <f t="shared" si="24"/>
        <v>14.11</v>
      </c>
      <c r="AG84" s="18">
        <f t="shared" si="25"/>
        <v>0.50864779874213839</v>
      </c>
      <c r="AH84" s="18">
        <f t="shared" si="26"/>
        <v>0.12159329140461216</v>
      </c>
      <c r="AI84" s="18">
        <f t="shared" si="27"/>
        <v>0.3697589098532495</v>
      </c>
    </row>
    <row r="85" spans="1:35" x14ac:dyDescent="0.35">
      <c r="A85" s="5">
        <v>2024</v>
      </c>
      <c r="B85" s="5" t="s">
        <v>92</v>
      </c>
      <c r="C85" t="s">
        <v>93</v>
      </c>
      <c r="D85" t="s">
        <v>94</v>
      </c>
      <c r="E85" s="2">
        <f t="shared" si="14"/>
        <v>210</v>
      </c>
      <c r="F85" s="2" t="s">
        <v>332</v>
      </c>
      <c r="G85" s="6"/>
      <c r="H85" s="7">
        <v>2</v>
      </c>
      <c r="I85" s="7">
        <v>3</v>
      </c>
      <c r="J85" s="7">
        <v>5</v>
      </c>
      <c r="K85" s="7">
        <v>166</v>
      </c>
      <c r="L85" s="7">
        <v>34</v>
      </c>
      <c r="M85" s="8">
        <v>212.125</v>
      </c>
      <c r="N85" s="11">
        <f t="shared" si="15"/>
        <v>4.7619047619047616E-2</v>
      </c>
      <c r="O85" s="11">
        <f t="shared" si="16"/>
        <v>0.79047619047619044</v>
      </c>
      <c r="P85" s="11">
        <f t="shared" si="17"/>
        <v>0.16190476190476191</v>
      </c>
      <c r="Q85" s="9">
        <v>-88642263</v>
      </c>
      <c r="R85" s="9">
        <v>811635964</v>
      </c>
      <c r="S85" s="9">
        <v>244994428</v>
      </c>
      <c r="T85" s="9">
        <f t="shared" si="18"/>
        <v>216031571</v>
      </c>
      <c r="U85" s="9">
        <v>28962857</v>
      </c>
      <c r="V85" s="9">
        <f t="shared" si="19"/>
        <v>1056630392</v>
      </c>
      <c r="W85" s="9">
        <f t="shared" si="20"/>
        <v>967988129</v>
      </c>
      <c r="X85" s="13">
        <f t="shared" si="21"/>
        <v>4981168.6128461994</v>
      </c>
      <c r="Y85" s="13">
        <f t="shared" si="22"/>
        <v>4844631.868002357</v>
      </c>
      <c r="Z85" s="8">
        <v>75.06</v>
      </c>
      <c r="AA85" s="16">
        <f t="shared" si="23"/>
        <v>2.8260724753530506</v>
      </c>
      <c r="AB85" s="8">
        <v>15.26</v>
      </c>
      <c r="AC85" s="8">
        <v>18.22</v>
      </c>
      <c r="AD85" s="8">
        <v>41.58</v>
      </c>
      <c r="AE85" s="8">
        <v>0</v>
      </c>
      <c r="AF85" s="20">
        <f t="shared" si="24"/>
        <v>41.58</v>
      </c>
      <c r="AG85" s="18">
        <f t="shared" si="25"/>
        <v>0.20330402344790832</v>
      </c>
      <c r="AH85" s="18">
        <f t="shared" si="26"/>
        <v>0.24273914201971752</v>
      </c>
      <c r="AI85" s="18">
        <f t="shared" si="27"/>
        <v>0.5539568345323741</v>
      </c>
    </row>
    <row r="86" spans="1:35" x14ac:dyDescent="0.35">
      <c r="A86" s="5">
        <v>2024</v>
      </c>
      <c r="B86" s="5" t="s">
        <v>95</v>
      </c>
      <c r="C86" t="s">
        <v>96</v>
      </c>
      <c r="D86" t="s">
        <v>102</v>
      </c>
      <c r="E86" s="2">
        <f t="shared" si="14"/>
        <v>87</v>
      </c>
      <c r="F86" s="2" t="s">
        <v>331</v>
      </c>
      <c r="G86" s="7">
        <v>2</v>
      </c>
      <c r="H86" s="7">
        <v>1</v>
      </c>
      <c r="I86" s="7">
        <v>4</v>
      </c>
      <c r="J86" s="7">
        <v>16</v>
      </c>
      <c r="K86" s="7">
        <v>64</v>
      </c>
      <c r="L86" s="6"/>
      <c r="M86" s="8">
        <v>82.625</v>
      </c>
      <c r="N86" s="11">
        <f t="shared" si="15"/>
        <v>0.26436781609195403</v>
      </c>
      <c r="O86" s="11">
        <f t="shared" si="16"/>
        <v>0.73563218390804597</v>
      </c>
      <c r="P86" s="11">
        <f t="shared" si="17"/>
        <v>0</v>
      </c>
      <c r="Q86" s="9">
        <v>-40010187</v>
      </c>
      <c r="R86" s="9">
        <v>272732953</v>
      </c>
      <c r="S86" s="9">
        <v>81495897</v>
      </c>
      <c r="T86" s="9">
        <f t="shared" si="18"/>
        <v>39253437</v>
      </c>
      <c r="U86" s="9">
        <v>42242460</v>
      </c>
      <c r="V86" s="9">
        <f t="shared" si="19"/>
        <v>354228850</v>
      </c>
      <c r="W86" s="9">
        <f t="shared" si="20"/>
        <v>314218663</v>
      </c>
      <c r="X86" s="13">
        <f t="shared" si="21"/>
        <v>4287187.2919818461</v>
      </c>
      <c r="Y86" s="13">
        <f t="shared" si="22"/>
        <v>3775932.1028744327</v>
      </c>
      <c r="Z86" s="8">
        <v>26.35</v>
      </c>
      <c r="AA86" s="16">
        <f t="shared" si="23"/>
        <v>3.1356736242884247</v>
      </c>
      <c r="AB86" s="8">
        <v>2.33</v>
      </c>
      <c r="AC86" s="8">
        <v>4.6900000000000004</v>
      </c>
      <c r="AD86" s="8">
        <v>16.95</v>
      </c>
      <c r="AE86" s="8">
        <v>2.38</v>
      </c>
      <c r="AF86" s="20">
        <f t="shared" si="24"/>
        <v>19.329999999999998</v>
      </c>
      <c r="AG86" s="18">
        <f t="shared" si="25"/>
        <v>8.842504743833017E-2</v>
      </c>
      <c r="AH86" s="18">
        <f t="shared" si="26"/>
        <v>0.17798861480075903</v>
      </c>
      <c r="AI86" s="18">
        <f t="shared" si="27"/>
        <v>0.73358633776091076</v>
      </c>
    </row>
    <row r="87" spans="1:35" x14ac:dyDescent="0.35">
      <c r="A87" s="5">
        <v>2024</v>
      </c>
      <c r="B87" s="5" t="s">
        <v>95</v>
      </c>
      <c r="C87" t="s">
        <v>96</v>
      </c>
      <c r="D87" t="s">
        <v>97</v>
      </c>
      <c r="E87" s="2">
        <f t="shared" si="14"/>
        <v>78</v>
      </c>
      <c r="F87" s="2" t="s">
        <v>330</v>
      </c>
      <c r="G87" s="6"/>
      <c r="H87" s="6"/>
      <c r="I87" s="7">
        <v>2</v>
      </c>
      <c r="J87" s="7">
        <v>7</v>
      </c>
      <c r="K87" s="7">
        <v>69</v>
      </c>
      <c r="L87" s="6"/>
      <c r="M87" s="8">
        <v>76.625</v>
      </c>
      <c r="N87" s="11">
        <f t="shared" si="15"/>
        <v>0.11538461538461539</v>
      </c>
      <c r="O87" s="11">
        <f t="shared" si="16"/>
        <v>0.88461538461538458</v>
      </c>
      <c r="P87" s="11">
        <f t="shared" si="17"/>
        <v>0</v>
      </c>
      <c r="Q87" s="9">
        <v>-34843519</v>
      </c>
      <c r="R87" s="9">
        <v>213049315</v>
      </c>
      <c r="S87" s="9">
        <v>84866945</v>
      </c>
      <c r="T87" s="9">
        <f t="shared" si="18"/>
        <v>56433833</v>
      </c>
      <c r="U87" s="9">
        <v>28433112</v>
      </c>
      <c r="V87" s="9">
        <f t="shared" si="19"/>
        <v>297916260</v>
      </c>
      <c r="W87" s="9">
        <f t="shared" si="20"/>
        <v>263072741</v>
      </c>
      <c r="X87" s="13">
        <f t="shared" si="21"/>
        <v>3887977.2920065252</v>
      </c>
      <c r="Y87" s="13">
        <f t="shared" si="22"/>
        <v>3516908.9461663947</v>
      </c>
      <c r="Z87" s="8">
        <v>24.23</v>
      </c>
      <c r="AA87" s="16">
        <f t="shared" si="23"/>
        <v>3.1624019810152704</v>
      </c>
      <c r="AB87" s="8">
        <v>3.7</v>
      </c>
      <c r="AC87" s="8">
        <v>3.5</v>
      </c>
      <c r="AD87" s="8">
        <v>17.03</v>
      </c>
      <c r="AE87" s="8">
        <v>0</v>
      </c>
      <c r="AF87" s="20">
        <f t="shared" si="24"/>
        <v>17.03</v>
      </c>
      <c r="AG87" s="18">
        <f t="shared" si="25"/>
        <v>0.15270326042096574</v>
      </c>
      <c r="AH87" s="18">
        <f t="shared" si="26"/>
        <v>0.14444903012794058</v>
      </c>
      <c r="AI87" s="18">
        <f t="shared" si="27"/>
        <v>0.70284770945109376</v>
      </c>
    </row>
    <row r="88" spans="1:35" x14ac:dyDescent="0.35">
      <c r="A88" s="5">
        <v>2024</v>
      </c>
      <c r="B88" s="5" t="s">
        <v>95</v>
      </c>
      <c r="C88" t="s">
        <v>96</v>
      </c>
      <c r="D88" t="s">
        <v>103</v>
      </c>
      <c r="E88" s="2">
        <f t="shared" si="14"/>
        <v>67</v>
      </c>
      <c r="F88" s="2" t="s">
        <v>330</v>
      </c>
      <c r="G88" s="6"/>
      <c r="H88" s="6"/>
      <c r="I88" s="7">
        <v>1</v>
      </c>
      <c r="J88" s="7">
        <v>14</v>
      </c>
      <c r="K88" s="7">
        <v>52</v>
      </c>
      <c r="L88" s="6"/>
      <c r="M88" s="8">
        <v>65</v>
      </c>
      <c r="N88" s="11">
        <f t="shared" si="15"/>
        <v>0.22388059701492538</v>
      </c>
      <c r="O88" s="11">
        <f t="shared" si="16"/>
        <v>0.77611940298507465</v>
      </c>
      <c r="P88" s="11">
        <f t="shared" si="17"/>
        <v>0</v>
      </c>
      <c r="Q88" s="9">
        <v>-32779528</v>
      </c>
      <c r="R88" s="9">
        <v>252424767</v>
      </c>
      <c r="S88" s="9">
        <v>83216624</v>
      </c>
      <c r="T88" s="9">
        <f t="shared" si="18"/>
        <v>33856328</v>
      </c>
      <c r="U88" s="9">
        <v>49360296</v>
      </c>
      <c r="V88" s="9">
        <f t="shared" si="19"/>
        <v>335641391</v>
      </c>
      <c r="W88" s="9">
        <f t="shared" si="20"/>
        <v>302861863</v>
      </c>
      <c r="X88" s="13">
        <f t="shared" si="21"/>
        <v>5163713.7076923074</v>
      </c>
      <c r="Y88" s="13">
        <f t="shared" si="22"/>
        <v>4404324.538461538</v>
      </c>
      <c r="Z88" s="8">
        <v>26.91</v>
      </c>
      <c r="AA88" s="16">
        <f t="shared" si="23"/>
        <v>2.4154589371980677</v>
      </c>
      <c r="AB88" s="8">
        <v>5.63</v>
      </c>
      <c r="AC88" s="8">
        <v>3</v>
      </c>
      <c r="AD88" s="8">
        <v>16.48</v>
      </c>
      <c r="AE88" s="8">
        <v>1.8</v>
      </c>
      <c r="AF88" s="20">
        <f t="shared" si="24"/>
        <v>18.28</v>
      </c>
      <c r="AG88" s="18">
        <f t="shared" si="25"/>
        <v>0.20921590486807878</v>
      </c>
      <c r="AH88" s="18">
        <f t="shared" si="26"/>
        <v>0.11148272017837235</v>
      </c>
      <c r="AI88" s="18">
        <f t="shared" si="27"/>
        <v>0.67930137495354892</v>
      </c>
    </row>
    <row r="89" spans="1:35" x14ac:dyDescent="0.35">
      <c r="A89" s="5">
        <v>2024</v>
      </c>
      <c r="B89" s="5" t="s">
        <v>95</v>
      </c>
      <c r="C89" t="s">
        <v>96</v>
      </c>
      <c r="D89" t="s">
        <v>98</v>
      </c>
      <c r="E89" s="2">
        <f t="shared" si="14"/>
        <v>54</v>
      </c>
      <c r="F89" s="2" t="s">
        <v>329</v>
      </c>
      <c r="G89" s="6"/>
      <c r="H89" s="6"/>
      <c r="I89" s="7">
        <v>2</v>
      </c>
      <c r="J89" s="7">
        <v>11</v>
      </c>
      <c r="K89" s="7">
        <v>41</v>
      </c>
      <c r="L89" s="6"/>
      <c r="M89" s="8">
        <v>52.125</v>
      </c>
      <c r="N89" s="11">
        <f t="shared" si="15"/>
        <v>0.24074074074074073</v>
      </c>
      <c r="O89" s="11">
        <f t="shared" si="16"/>
        <v>0.7592592592592593</v>
      </c>
      <c r="P89" s="11">
        <f t="shared" si="17"/>
        <v>0</v>
      </c>
      <c r="Q89" s="9">
        <v>-26402526</v>
      </c>
      <c r="R89" s="9">
        <v>211330014</v>
      </c>
      <c r="S89" s="9">
        <v>50715745</v>
      </c>
      <c r="T89" s="9">
        <f t="shared" si="18"/>
        <v>30771541</v>
      </c>
      <c r="U89" s="9">
        <v>19944204</v>
      </c>
      <c r="V89" s="9">
        <f t="shared" si="19"/>
        <v>262045759</v>
      </c>
      <c r="W89" s="9">
        <f t="shared" si="20"/>
        <v>235643233</v>
      </c>
      <c r="X89" s="13">
        <f t="shared" si="21"/>
        <v>5027256.7673860909</v>
      </c>
      <c r="Y89" s="13">
        <f t="shared" si="22"/>
        <v>4644634.1486810548</v>
      </c>
      <c r="Z89" s="8">
        <v>19.3</v>
      </c>
      <c r="AA89" s="16">
        <f t="shared" si="23"/>
        <v>2.7007772020725387</v>
      </c>
      <c r="AB89" s="8">
        <v>9.5</v>
      </c>
      <c r="AC89" s="8">
        <v>3</v>
      </c>
      <c r="AD89" s="8">
        <v>5.2</v>
      </c>
      <c r="AE89" s="8">
        <v>1.6</v>
      </c>
      <c r="AF89" s="20">
        <f t="shared" si="24"/>
        <v>6.8000000000000007</v>
      </c>
      <c r="AG89" s="18">
        <f t="shared" si="25"/>
        <v>0.49222797927461137</v>
      </c>
      <c r="AH89" s="18">
        <f t="shared" si="26"/>
        <v>0.15544041450777202</v>
      </c>
      <c r="AI89" s="18">
        <f t="shared" si="27"/>
        <v>0.35233160621761661</v>
      </c>
    </row>
    <row r="90" spans="1:35" x14ac:dyDescent="0.35">
      <c r="A90" s="5">
        <v>2024</v>
      </c>
      <c r="B90" s="5" t="s">
        <v>95</v>
      </c>
      <c r="C90" t="s">
        <v>96</v>
      </c>
      <c r="D90" t="s">
        <v>99</v>
      </c>
      <c r="E90" s="2">
        <f t="shared" si="14"/>
        <v>60</v>
      </c>
      <c r="F90" s="2" t="s">
        <v>329</v>
      </c>
      <c r="G90" s="6"/>
      <c r="H90" s="6"/>
      <c r="I90" s="7">
        <v>1</v>
      </c>
      <c r="J90" s="7">
        <v>6</v>
      </c>
      <c r="K90" s="7">
        <v>53</v>
      </c>
      <c r="L90" s="6"/>
      <c r="M90" s="8">
        <v>59</v>
      </c>
      <c r="N90" s="11">
        <f t="shared" si="15"/>
        <v>0.11666666666666667</v>
      </c>
      <c r="O90" s="11">
        <f t="shared" si="16"/>
        <v>0.8833333333333333</v>
      </c>
      <c r="P90" s="11">
        <f t="shared" si="17"/>
        <v>0</v>
      </c>
      <c r="Q90" s="9">
        <v>-30227643</v>
      </c>
      <c r="R90" s="9">
        <v>183789195</v>
      </c>
      <c r="S90" s="9">
        <v>74302081</v>
      </c>
      <c r="T90" s="9">
        <f t="shared" si="18"/>
        <v>38476597</v>
      </c>
      <c r="U90" s="9">
        <v>35825484</v>
      </c>
      <c r="V90" s="9">
        <f t="shared" si="19"/>
        <v>258091276</v>
      </c>
      <c r="W90" s="9">
        <f t="shared" si="20"/>
        <v>227863633</v>
      </c>
      <c r="X90" s="13">
        <f t="shared" si="21"/>
        <v>4374428.4067796608</v>
      </c>
      <c r="Y90" s="13">
        <f t="shared" si="22"/>
        <v>3767216.8135593222</v>
      </c>
      <c r="Z90" s="8">
        <v>19.04</v>
      </c>
      <c r="AA90" s="16">
        <f t="shared" si="23"/>
        <v>3.0987394957983194</v>
      </c>
      <c r="AB90" s="8">
        <v>3.75</v>
      </c>
      <c r="AC90" s="8">
        <v>2.39</v>
      </c>
      <c r="AD90" s="8">
        <v>12.9</v>
      </c>
      <c r="AE90" s="8">
        <v>0</v>
      </c>
      <c r="AF90" s="20">
        <f t="shared" si="24"/>
        <v>12.9</v>
      </c>
      <c r="AG90" s="18">
        <f t="shared" si="25"/>
        <v>0.19695378151260506</v>
      </c>
      <c r="AH90" s="18">
        <f t="shared" si="26"/>
        <v>0.12552521008403364</v>
      </c>
      <c r="AI90" s="18">
        <f t="shared" si="27"/>
        <v>0.67752100840336138</v>
      </c>
    </row>
    <row r="91" spans="1:35" x14ac:dyDescent="0.35">
      <c r="A91" s="5">
        <v>2024</v>
      </c>
      <c r="B91" s="5" t="s">
        <v>95</v>
      </c>
      <c r="C91" t="s">
        <v>96</v>
      </c>
      <c r="D91" t="s">
        <v>320</v>
      </c>
      <c r="E91" s="2">
        <f t="shared" si="14"/>
        <v>96</v>
      </c>
      <c r="F91" s="2" t="s">
        <v>331</v>
      </c>
      <c r="G91" s="6"/>
      <c r="H91" s="7">
        <v>1</v>
      </c>
      <c r="I91" s="7">
        <v>3</v>
      </c>
      <c r="J91" s="7">
        <v>35</v>
      </c>
      <c r="K91" s="7">
        <v>57</v>
      </c>
      <c r="L91" s="6"/>
      <c r="M91" s="8">
        <v>90.5</v>
      </c>
      <c r="N91" s="11">
        <f t="shared" si="15"/>
        <v>0.40625</v>
      </c>
      <c r="O91" s="11">
        <f t="shared" si="16"/>
        <v>0.59375</v>
      </c>
      <c r="P91" s="11">
        <f t="shared" si="17"/>
        <v>0</v>
      </c>
      <c r="Q91" s="9">
        <v>-45642658</v>
      </c>
      <c r="R91" s="9">
        <v>320476508</v>
      </c>
      <c r="S91" s="9">
        <v>114571821</v>
      </c>
      <c r="T91" s="9">
        <f t="shared" si="18"/>
        <v>49422249</v>
      </c>
      <c r="U91" s="9">
        <v>65149572</v>
      </c>
      <c r="V91" s="9">
        <f t="shared" si="19"/>
        <v>435048329</v>
      </c>
      <c r="W91" s="9">
        <f t="shared" si="20"/>
        <v>389405671</v>
      </c>
      <c r="X91" s="13">
        <f t="shared" si="21"/>
        <v>4807163.8563535912</v>
      </c>
      <c r="Y91" s="13">
        <f t="shared" si="22"/>
        <v>4087279.0828729281</v>
      </c>
      <c r="Z91" s="8">
        <v>32.409999999999997</v>
      </c>
      <c r="AA91" s="16">
        <f t="shared" si="23"/>
        <v>2.7923480407281707</v>
      </c>
      <c r="AB91" s="8">
        <v>3.4</v>
      </c>
      <c r="AC91" s="8">
        <v>4.9800000000000004</v>
      </c>
      <c r="AD91" s="8">
        <v>23.03</v>
      </c>
      <c r="AE91" s="8">
        <v>1</v>
      </c>
      <c r="AF91" s="20">
        <f t="shared" si="24"/>
        <v>24.03</v>
      </c>
      <c r="AG91" s="18">
        <f t="shared" si="25"/>
        <v>0.1049058932428263</v>
      </c>
      <c r="AH91" s="18">
        <f t="shared" si="26"/>
        <v>0.15365627892625736</v>
      </c>
      <c r="AI91" s="18">
        <f t="shared" si="27"/>
        <v>0.7414378278309165</v>
      </c>
    </row>
    <row r="92" spans="1:35" x14ac:dyDescent="0.35">
      <c r="A92" s="5">
        <v>2024</v>
      </c>
      <c r="B92" s="5" t="s">
        <v>95</v>
      </c>
      <c r="C92" t="s">
        <v>96</v>
      </c>
      <c r="D92" t="s">
        <v>100</v>
      </c>
      <c r="E92" s="2">
        <f t="shared" si="14"/>
        <v>64</v>
      </c>
      <c r="F92" s="2" t="s">
        <v>330</v>
      </c>
      <c r="G92" s="6"/>
      <c r="H92" s="6"/>
      <c r="I92" s="7">
        <v>2</v>
      </c>
      <c r="J92" s="7">
        <v>17</v>
      </c>
      <c r="K92" s="7">
        <v>45</v>
      </c>
      <c r="L92" s="6"/>
      <c r="M92" s="8">
        <v>61.375</v>
      </c>
      <c r="N92" s="11">
        <f t="shared" si="15"/>
        <v>0.296875</v>
      </c>
      <c r="O92" s="11">
        <f t="shared" si="16"/>
        <v>0.703125</v>
      </c>
      <c r="P92" s="11">
        <f t="shared" si="17"/>
        <v>0</v>
      </c>
      <c r="Q92" s="9">
        <v>-31406590</v>
      </c>
      <c r="R92" s="9">
        <v>231349396</v>
      </c>
      <c r="S92" s="9">
        <v>68583561</v>
      </c>
      <c r="T92" s="9">
        <f t="shared" si="18"/>
        <v>31029201</v>
      </c>
      <c r="U92" s="9">
        <v>37554360</v>
      </c>
      <c r="V92" s="9">
        <f t="shared" si="19"/>
        <v>299932957</v>
      </c>
      <c r="W92" s="9">
        <f t="shared" si="20"/>
        <v>268526367</v>
      </c>
      <c r="X92" s="13">
        <f t="shared" si="21"/>
        <v>4886891.3564154785</v>
      </c>
      <c r="Y92" s="13">
        <f t="shared" si="22"/>
        <v>4275007.6904276982</v>
      </c>
      <c r="Z92" s="8">
        <v>20.7</v>
      </c>
      <c r="AA92" s="16">
        <f t="shared" si="23"/>
        <v>2.9649758454106281</v>
      </c>
      <c r="AB92" s="8">
        <v>12.77</v>
      </c>
      <c r="AC92" s="8">
        <v>2</v>
      </c>
      <c r="AD92" s="8">
        <v>3.93</v>
      </c>
      <c r="AE92" s="8">
        <v>2</v>
      </c>
      <c r="AF92" s="20">
        <f t="shared" si="24"/>
        <v>5.93</v>
      </c>
      <c r="AG92" s="18">
        <f t="shared" si="25"/>
        <v>0.61690821256038653</v>
      </c>
      <c r="AH92" s="18">
        <f t="shared" si="26"/>
        <v>9.6618357487922704E-2</v>
      </c>
      <c r="AI92" s="18">
        <f t="shared" si="27"/>
        <v>0.28647342995169084</v>
      </c>
    </row>
    <row r="93" spans="1:35" x14ac:dyDescent="0.35">
      <c r="A93" s="5">
        <v>2024</v>
      </c>
      <c r="B93" s="5" t="s">
        <v>95</v>
      </c>
      <c r="C93" t="s">
        <v>96</v>
      </c>
      <c r="D93" t="s">
        <v>105</v>
      </c>
      <c r="E93" s="2">
        <f t="shared" si="14"/>
        <v>94</v>
      </c>
      <c r="F93" s="2" t="s">
        <v>331</v>
      </c>
      <c r="G93" s="7">
        <v>1</v>
      </c>
      <c r="H93" s="7">
        <v>5</v>
      </c>
      <c r="I93" s="7">
        <v>9</v>
      </c>
      <c r="J93" s="7">
        <v>20</v>
      </c>
      <c r="K93" s="7">
        <v>59</v>
      </c>
      <c r="L93" s="6"/>
      <c r="M93" s="8">
        <v>86.875</v>
      </c>
      <c r="N93" s="11">
        <f t="shared" si="15"/>
        <v>0.37234042553191488</v>
      </c>
      <c r="O93" s="11">
        <f t="shared" si="16"/>
        <v>0.62765957446808507</v>
      </c>
      <c r="P93" s="11">
        <f t="shared" si="17"/>
        <v>0</v>
      </c>
      <c r="Q93" s="9">
        <v>-42801025</v>
      </c>
      <c r="R93" s="9">
        <v>372050995</v>
      </c>
      <c r="S93" s="9">
        <v>123114045</v>
      </c>
      <c r="T93" s="9">
        <f t="shared" si="18"/>
        <v>61816641</v>
      </c>
      <c r="U93" s="9">
        <v>61297404</v>
      </c>
      <c r="V93" s="9">
        <f t="shared" si="19"/>
        <v>495165040</v>
      </c>
      <c r="W93" s="9">
        <f t="shared" si="20"/>
        <v>452364015</v>
      </c>
      <c r="X93" s="13">
        <f t="shared" si="21"/>
        <v>5699741.4676258992</v>
      </c>
      <c r="Y93" s="13">
        <f t="shared" si="22"/>
        <v>4994159.8388489205</v>
      </c>
      <c r="Z93" s="8">
        <v>39.07</v>
      </c>
      <c r="AA93" s="16">
        <f t="shared" si="23"/>
        <v>2.2235730739697979</v>
      </c>
      <c r="AB93" s="8">
        <v>5.85</v>
      </c>
      <c r="AC93" s="8">
        <v>4.8499999999999996</v>
      </c>
      <c r="AD93" s="8">
        <v>28.37</v>
      </c>
      <c r="AE93" s="8">
        <v>0</v>
      </c>
      <c r="AF93" s="20">
        <f t="shared" si="24"/>
        <v>28.37</v>
      </c>
      <c r="AG93" s="18">
        <f t="shared" si="25"/>
        <v>0.14973125159969286</v>
      </c>
      <c r="AH93" s="18">
        <f t="shared" si="26"/>
        <v>0.12413616585615561</v>
      </c>
      <c r="AI93" s="18">
        <f t="shared" si="27"/>
        <v>0.72613258254415158</v>
      </c>
    </row>
    <row r="94" spans="1:35" x14ac:dyDescent="0.35">
      <c r="A94" s="5">
        <v>2024</v>
      </c>
      <c r="B94" s="5" t="s">
        <v>95</v>
      </c>
      <c r="C94" t="s">
        <v>96</v>
      </c>
      <c r="D94" t="s">
        <v>101</v>
      </c>
      <c r="E94" s="2">
        <f t="shared" si="14"/>
        <v>27</v>
      </c>
      <c r="F94" s="2" t="s">
        <v>328</v>
      </c>
      <c r="G94" s="6"/>
      <c r="H94" s="7">
        <v>1</v>
      </c>
      <c r="I94" s="7">
        <v>1</v>
      </c>
      <c r="J94" s="7">
        <v>11</v>
      </c>
      <c r="K94" s="7">
        <v>14</v>
      </c>
      <c r="L94" s="6"/>
      <c r="M94" s="8">
        <v>25</v>
      </c>
      <c r="N94" s="11">
        <f t="shared" si="15"/>
        <v>0.48148148148148145</v>
      </c>
      <c r="O94" s="11">
        <f t="shared" si="16"/>
        <v>0.51851851851851849</v>
      </c>
      <c r="P94" s="11">
        <f t="shared" si="17"/>
        <v>0</v>
      </c>
      <c r="Q94" s="9">
        <v>-12960969</v>
      </c>
      <c r="R94" s="9">
        <v>133261359</v>
      </c>
      <c r="S94" s="9">
        <v>30444602</v>
      </c>
      <c r="T94" s="9">
        <f t="shared" si="18"/>
        <v>28962950</v>
      </c>
      <c r="U94" s="9">
        <v>1481652</v>
      </c>
      <c r="V94" s="9">
        <f t="shared" si="19"/>
        <v>163705961</v>
      </c>
      <c r="W94" s="9">
        <f t="shared" si="20"/>
        <v>150744992</v>
      </c>
      <c r="X94" s="13">
        <f t="shared" si="21"/>
        <v>6548238.4400000004</v>
      </c>
      <c r="Y94" s="13">
        <f t="shared" si="22"/>
        <v>6488972.3600000003</v>
      </c>
      <c r="Z94" s="8">
        <v>12.75</v>
      </c>
      <c r="AA94" s="16">
        <f t="shared" si="23"/>
        <v>1.9607843137254901</v>
      </c>
      <c r="AB94" s="8">
        <v>4.6500000000000004</v>
      </c>
      <c r="AC94" s="8">
        <v>0</v>
      </c>
      <c r="AD94" s="8">
        <v>8.1</v>
      </c>
      <c r="AE94" s="8">
        <v>0</v>
      </c>
      <c r="AF94" s="20">
        <f t="shared" si="24"/>
        <v>8.1</v>
      </c>
      <c r="AG94" s="18">
        <f t="shared" si="25"/>
        <v>0.36470588235294121</v>
      </c>
      <c r="AH94" s="18">
        <f t="shared" si="26"/>
        <v>0</v>
      </c>
      <c r="AI94" s="18">
        <f t="shared" si="27"/>
        <v>0.63529411764705879</v>
      </c>
    </row>
    <row r="95" spans="1:35" x14ac:dyDescent="0.35">
      <c r="A95" s="5">
        <v>2024</v>
      </c>
      <c r="B95" s="5" t="s">
        <v>95</v>
      </c>
      <c r="C95" t="s">
        <v>96</v>
      </c>
      <c r="D95" t="s">
        <v>104</v>
      </c>
      <c r="E95" s="2">
        <f t="shared" si="14"/>
        <v>184</v>
      </c>
      <c r="F95" s="2" t="s">
        <v>332</v>
      </c>
      <c r="G95" s="7">
        <v>1</v>
      </c>
      <c r="H95" s="6"/>
      <c r="I95" s="7">
        <v>3</v>
      </c>
      <c r="J95" s="7">
        <v>27</v>
      </c>
      <c r="K95" s="7">
        <v>153</v>
      </c>
      <c r="L95" s="6"/>
      <c r="M95" s="8">
        <v>179.375</v>
      </c>
      <c r="N95" s="11">
        <f t="shared" si="15"/>
        <v>0.16847826086956522</v>
      </c>
      <c r="O95" s="11">
        <f t="shared" si="16"/>
        <v>0.83152173913043481</v>
      </c>
      <c r="P95" s="11">
        <f t="shared" si="17"/>
        <v>0</v>
      </c>
      <c r="Q95" s="9">
        <v>-77283254</v>
      </c>
      <c r="R95" s="9">
        <v>490571466</v>
      </c>
      <c r="S95" s="9">
        <v>183964319</v>
      </c>
      <c r="T95" s="9">
        <f t="shared" si="18"/>
        <v>120753959</v>
      </c>
      <c r="U95" s="9">
        <v>63210360</v>
      </c>
      <c r="V95" s="9">
        <f t="shared" si="19"/>
        <v>674535785</v>
      </c>
      <c r="W95" s="9">
        <f t="shared" si="20"/>
        <v>597252531</v>
      </c>
      <c r="X95" s="13">
        <f t="shared" si="21"/>
        <v>3760478.2439024393</v>
      </c>
      <c r="Y95" s="13">
        <f t="shared" si="22"/>
        <v>3408085.9930313588</v>
      </c>
      <c r="Z95" s="8">
        <v>55.97</v>
      </c>
      <c r="AA95" s="16">
        <f t="shared" si="23"/>
        <v>3.2048418795783458</v>
      </c>
      <c r="AB95" s="8">
        <v>13.73</v>
      </c>
      <c r="AC95" s="8">
        <v>7.9</v>
      </c>
      <c r="AD95" s="8">
        <v>33.340000000000003</v>
      </c>
      <c r="AE95" s="8">
        <v>1</v>
      </c>
      <c r="AF95" s="20">
        <f t="shared" si="24"/>
        <v>34.340000000000003</v>
      </c>
      <c r="AG95" s="18">
        <f t="shared" si="25"/>
        <v>0.24530998749329999</v>
      </c>
      <c r="AH95" s="18">
        <f t="shared" si="26"/>
        <v>0.14114704305878151</v>
      </c>
      <c r="AI95" s="18">
        <f t="shared" si="27"/>
        <v>0.61354296944791864</v>
      </c>
    </row>
    <row r="96" spans="1:35" x14ac:dyDescent="0.35">
      <c r="A96" s="5">
        <v>2024</v>
      </c>
      <c r="B96" s="5" t="s">
        <v>106</v>
      </c>
      <c r="C96" t="s">
        <v>107</v>
      </c>
      <c r="D96" t="s">
        <v>110</v>
      </c>
      <c r="E96" s="2">
        <f t="shared" si="14"/>
        <v>77</v>
      </c>
      <c r="F96" s="2" t="s">
        <v>330</v>
      </c>
      <c r="G96" s="7">
        <v>1</v>
      </c>
      <c r="H96" s="7">
        <v>1</v>
      </c>
      <c r="I96" s="7">
        <v>6</v>
      </c>
      <c r="J96" s="7">
        <v>10</v>
      </c>
      <c r="K96" s="7">
        <v>52</v>
      </c>
      <c r="L96" s="7">
        <v>7</v>
      </c>
      <c r="M96" s="8">
        <v>74.25</v>
      </c>
      <c r="N96" s="11">
        <f t="shared" si="15"/>
        <v>0.23376623376623376</v>
      </c>
      <c r="O96" s="11">
        <f t="shared" si="16"/>
        <v>0.67532467532467533</v>
      </c>
      <c r="P96" s="11">
        <f t="shared" si="17"/>
        <v>9.0909090909090912E-2</v>
      </c>
      <c r="Q96" s="9">
        <v>-34456009</v>
      </c>
      <c r="R96" s="9">
        <v>291328202</v>
      </c>
      <c r="S96" s="9">
        <v>52842670</v>
      </c>
      <c r="T96" s="9">
        <f t="shared" si="18"/>
        <v>37055470</v>
      </c>
      <c r="U96" s="9">
        <v>15787200</v>
      </c>
      <c r="V96" s="9">
        <f t="shared" si="19"/>
        <v>344170872</v>
      </c>
      <c r="W96" s="9">
        <f t="shared" si="20"/>
        <v>309714863</v>
      </c>
      <c r="X96" s="13">
        <f t="shared" si="21"/>
        <v>4635297.9393939395</v>
      </c>
      <c r="Y96" s="13">
        <f t="shared" si="22"/>
        <v>4422675.7171717174</v>
      </c>
      <c r="Z96" s="8">
        <v>28.03</v>
      </c>
      <c r="AA96" s="16">
        <f t="shared" si="23"/>
        <v>2.6489475561897966</v>
      </c>
      <c r="AB96" s="8">
        <v>8.66</v>
      </c>
      <c r="AC96" s="8">
        <v>5.83</v>
      </c>
      <c r="AD96" s="8">
        <v>13.54</v>
      </c>
      <c r="AE96" s="8">
        <v>0</v>
      </c>
      <c r="AF96" s="20">
        <f t="shared" si="24"/>
        <v>13.54</v>
      </c>
      <c r="AG96" s="18">
        <f t="shared" si="25"/>
        <v>0.30895469140206921</v>
      </c>
      <c r="AH96" s="18">
        <f t="shared" si="26"/>
        <v>0.20799143774527293</v>
      </c>
      <c r="AI96" s="18">
        <f t="shared" si="27"/>
        <v>0.48305387085265783</v>
      </c>
    </row>
    <row r="97" spans="1:35" x14ac:dyDescent="0.35">
      <c r="A97" s="5">
        <v>2024</v>
      </c>
      <c r="B97" s="5" t="s">
        <v>106</v>
      </c>
      <c r="C97" t="s">
        <v>107</v>
      </c>
      <c r="D97" t="s">
        <v>108</v>
      </c>
      <c r="E97" s="2">
        <f t="shared" si="14"/>
        <v>83</v>
      </c>
      <c r="F97" s="2" t="s">
        <v>331</v>
      </c>
      <c r="G97" s="6"/>
      <c r="H97" s="6"/>
      <c r="I97" s="6"/>
      <c r="J97" s="7">
        <v>6</v>
      </c>
      <c r="K97" s="7">
        <v>48</v>
      </c>
      <c r="L97" s="7">
        <v>29</v>
      </c>
      <c r="M97" s="8">
        <v>85.875</v>
      </c>
      <c r="N97" s="11">
        <f t="shared" si="15"/>
        <v>7.2289156626506021E-2</v>
      </c>
      <c r="O97" s="11">
        <f t="shared" si="16"/>
        <v>0.57831325301204817</v>
      </c>
      <c r="P97" s="11">
        <f t="shared" si="17"/>
        <v>0.3493975903614458</v>
      </c>
      <c r="Q97" s="9">
        <v>-37723026</v>
      </c>
      <c r="R97" s="9">
        <v>298389803</v>
      </c>
      <c r="S97" s="9">
        <v>67998648</v>
      </c>
      <c r="T97" s="9">
        <f t="shared" si="18"/>
        <v>47353848</v>
      </c>
      <c r="U97" s="9">
        <v>20644800</v>
      </c>
      <c r="V97" s="9">
        <f t="shared" si="19"/>
        <v>366388451</v>
      </c>
      <c r="W97" s="9">
        <f t="shared" si="20"/>
        <v>328665425</v>
      </c>
      <c r="X97" s="13">
        <f t="shared" si="21"/>
        <v>4266532.1804949054</v>
      </c>
      <c r="Y97" s="13">
        <f t="shared" si="22"/>
        <v>4026126.9403202329</v>
      </c>
      <c r="Z97" s="8">
        <v>24.13</v>
      </c>
      <c r="AA97" s="16">
        <f t="shared" si="23"/>
        <v>3.5588479071694987</v>
      </c>
      <c r="AB97" s="8">
        <v>6.81</v>
      </c>
      <c r="AC97" s="8">
        <v>6.28</v>
      </c>
      <c r="AD97" s="8">
        <v>11.04</v>
      </c>
      <c r="AE97" s="8">
        <v>0</v>
      </c>
      <c r="AF97" s="20">
        <f t="shared" si="24"/>
        <v>11.04</v>
      </c>
      <c r="AG97" s="18">
        <f t="shared" si="25"/>
        <v>0.28222130128470785</v>
      </c>
      <c r="AH97" s="18">
        <f t="shared" si="26"/>
        <v>0.26025694156651474</v>
      </c>
      <c r="AI97" s="18">
        <f t="shared" si="27"/>
        <v>0.45752175714877746</v>
      </c>
    </row>
    <row r="98" spans="1:35" x14ac:dyDescent="0.35">
      <c r="A98" s="5">
        <v>2024</v>
      </c>
      <c r="B98" s="5" t="s">
        <v>106</v>
      </c>
      <c r="C98" t="s">
        <v>107</v>
      </c>
      <c r="D98" t="s">
        <v>117</v>
      </c>
      <c r="E98" s="2">
        <f t="shared" si="14"/>
        <v>69</v>
      </c>
      <c r="F98" s="2" t="s">
        <v>330</v>
      </c>
      <c r="G98" s="6"/>
      <c r="H98" s="7">
        <v>1</v>
      </c>
      <c r="I98" s="7">
        <v>3</v>
      </c>
      <c r="J98" s="7">
        <v>5</v>
      </c>
      <c r="K98" s="7">
        <v>44</v>
      </c>
      <c r="L98" s="7">
        <v>16</v>
      </c>
      <c r="M98" s="8">
        <v>69.25</v>
      </c>
      <c r="N98" s="11">
        <f t="shared" si="15"/>
        <v>0.13043478260869565</v>
      </c>
      <c r="O98" s="11">
        <f t="shared" si="16"/>
        <v>0.6376811594202898</v>
      </c>
      <c r="P98" s="11">
        <f t="shared" si="17"/>
        <v>0.2318840579710145</v>
      </c>
      <c r="Q98" s="9">
        <v>-31212927</v>
      </c>
      <c r="R98" s="9">
        <v>336247313</v>
      </c>
      <c r="S98" s="9">
        <v>56427702</v>
      </c>
      <c r="T98" s="9">
        <f t="shared" si="18"/>
        <v>24992413</v>
      </c>
      <c r="U98" s="9">
        <v>31435289</v>
      </c>
      <c r="V98" s="9">
        <f t="shared" si="19"/>
        <v>392675015</v>
      </c>
      <c r="W98" s="9">
        <f t="shared" si="20"/>
        <v>361462088</v>
      </c>
      <c r="X98" s="13">
        <f t="shared" si="21"/>
        <v>5670397.3285198556</v>
      </c>
      <c r="Y98" s="13">
        <f t="shared" si="22"/>
        <v>5216458.1371841151</v>
      </c>
      <c r="Z98" s="8">
        <v>10.5</v>
      </c>
      <c r="AA98" s="16">
        <f t="shared" si="23"/>
        <v>6.5952380952380949</v>
      </c>
      <c r="AB98" s="8">
        <v>2</v>
      </c>
      <c r="AC98" s="8">
        <v>4.9000000000000004</v>
      </c>
      <c r="AD98" s="8">
        <v>2.6</v>
      </c>
      <c r="AE98" s="8">
        <v>1</v>
      </c>
      <c r="AF98" s="20">
        <f t="shared" si="24"/>
        <v>3.6</v>
      </c>
      <c r="AG98" s="18">
        <f t="shared" si="25"/>
        <v>0.19047619047619047</v>
      </c>
      <c r="AH98" s="18">
        <f t="shared" si="26"/>
        <v>0.46666666666666667</v>
      </c>
      <c r="AI98" s="18">
        <f t="shared" si="27"/>
        <v>0.34285714285714286</v>
      </c>
    </row>
    <row r="99" spans="1:35" x14ac:dyDescent="0.35">
      <c r="A99" s="5">
        <v>2024</v>
      </c>
      <c r="B99" s="5" t="s">
        <v>106</v>
      </c>
      <c r="C99" t="s">
        <v>107</v>
      </c>
      <c r="D99" t="s">
        <v>121</v>
      </c>
      <c r="E99" s="2">
        <f t="shared" si="14"/>
        <v>67</v>
      </c>
      <c r="F99" s="2" t="s">
        <v>330</v>
      </c>
      <c r="G99" s="6"/>
      <c r="H99" s="7">
        <v>1</v>
      </c>
      <c r="I99" s="7">
        <v>1</v>
      </c>
      <c r="J99" s="7">
        <v>9</v>
      </c>
      <c r="K99" s="7">
        <v>46</v>
      </c>
      <c r="L99" s="7">
        <v>10</v>
      </c>
      <c r="M99" s="8">
        <v>66.5</v>
      </c>
      <c r="N99" s="11">
        <f t="shared" si="15"/>
        <v>0.16417910447761194</v>
      </c>
      <c r="O99" s="11">
        <f t="shared" si="16"/>
        <v>0.68656716417910446</v>
      </c>
      <c r="P99" s="11">
        <f t="shared" si="17"/>
        <v>0.14925373134328357</v>
      </c>
      <c r="Q99" s="9">
        <v>-28203022</v>
      </c>
      <c r="R99" s="9">
        <v>262226847</v>
      </c>
      <c r="S99" s="9">
        <v>64579860</v>
      </c>
      <c r="T99" s="9">
        <f t="shared" si="18"/>
        <v>38937096</v>
      </c>
      <c r="U99" s="9">
        <v>25642764</v>
      </c>
      <c r="V99" s="9">
        <f t="shared" si="19"/>
        <v>326806707</v>
      </c>
      <c r="W99" s="9">
        <f t="shared" si="20"/>
        <v>298603685</v>
      </c>
      <c r="X99" s="13">
        <f t="shared" si="21"/>
        <v>4914386.5714285718</v>
      </c>
      <c r="Y99" s="13">
        <f t="shared" si="22"/>
        <v>4528781.0977443606</v>
      </c>
      <c r="Z99" s="8">
        <v>24.47</v>
      </c>
      <c r="AA99" s="16">
        <f t="shared" si="23"/>
        <v>2.7176134041683695</v>
      </c>
      <c r="AB99" s="8">
        <v>4.5</v>
      </c>
      <c r="AC99" s="8">
        <v>6.82</v>
      </c>
      <c r="AD99" s="8">
        <v>13.15</v>
      </c>
      <c r="AE99" s="8">
        <v>0</v>
      </c>
      <c r="AF99" s="20">
        <f t="shared" si="24"/>
        <v>13.15</v>
      </c>
      <c r="AG99" s="18">
        <f t="shared" si="25"/>
        <v>0.18389865140988967</v>
      </c>
      <c r="AH99" s="18">
        <f t="shared" si="26"/>
        <v>0.27870862280343278</v>
      </c>
      <c r="AI99" s="18">
        <f t="shared" si="27"/>
        <v>0.53739272578667763</v>
      </c>
    </row>
    <row r="100" spans="1:35" x14ac:dyDescent="0.35">
      <c r="A100" s="5">
        <v>2024</v>
      </c>
      <c r="B100" s="5" t="s">
        <v>106</v>
      </c>
      <c r="C100" t="s">
        <v>107</v>
      </c>
      <c r="D100" t="s">
        <v>338</v>
      </c>
      <c r="E100" s="2">
        <v>118</v>
      </c>
      <c r="F100" s="2" t="s">
        <v>332</v>
      </c>
      <c r="G100" s="6"/>
      <c r="H100" s="7"/>
      <c r="I100" s="7">
        <v>2</v>
      </c>
      <c r="J100" s="7">
        <v>16</v>
      </c>
      <c r="K100" s="7">
        <v>62</v>
      </c>
      <c r="L100" s="7">
        <v>38</v>
      </c>
      <c r="M100" s="8">
        <v>120.25</v>
      </c>
      <c r="N100" s="11">
        <f t="shared" si="15"/>
        <v>0.15254237288135594</v>
      </c>
      <c r="O100" s="11">
        <f t="shared" si="16"/>
        <v>0.52542372881355937</v>
      </c>
      <c r="P100" s="11">
        <f t="shared" si="17"/>
        <v>0.32203389830508472</v>
      </c>
      <c r="Q100" s="9">
        <v>-52382841</v>
      </c>
      <c r="R100" s="9">
        <v>462067319</v>
      </c>
      <c r="S100" s="9">
        <v>62867979</v>
      </c>
      <c r="T100" s="9">
        <f t="shared" si="18"/>
        <v>41060859</v>
      </c>
      <c r="U100" s="9">
        <v>21807120</v>
      </c>
      <c r="V100" s="9">
        <f t="shared" si="19"/>
        <v>524935298</v>
      </c>
      <c r="W100" s="9">
        <f t="shared" si="20"/>
        <v>472552457</v>
      </c>
      <c r="X100" s="13">
        <f t="shared" si="21"/>
        <v>4365366.3035343038</v>
      </c>
      <c r="Y100" s="13">
        <f t="shared" si="22"/>
        <v>4184018.1122661121</v>
      </c>
      <c r="Z100" s="8">
        <v>42.5</v>
      </c>
      <c r="AA100" s="16">
        <f t="shared" si="23"/>
        <v>2.8294117647058825</v>
      </c>
      <c r="AB100" s="8">
        <v>8.6</v>
      </c>
      <c r="AC100" s="8">
        <v>11.05</v>
      </c>
      <c r="AD100" s="8">
        <v>19.850000000000001</v>
      </c>
      <c r="AE100" s="8">
        <v>3</v>
      </c>
      <c r="AF100" s="20">
        <f t="shared" si="24"/>
        <v>22.85</v>
      </c>
      <c r="AG100" s="18">
        <f t="shared" si="25"/>
        <v>0.20235294117647057</v>
      </c>
      <c r="AH100" s="18">
        <f t="shared" si="26"/>
        <v>0.26</v>
      </c>
      <c r="AI100" s="18">
        <f t="shared" si="27"/>
        <v>0.53764705882352948</v>
      </c>
    </row>
    <row r="101" spans="1:35" x14ac:dyDescent="0.35">
      <c r="A101" s="5">
        <v>2024</v>
      </c>
      <c r="B101" s="5" t="s">
        <v>106</v>
      </c>
      <c r="C101" t="s">
        <v>107</v>
      </c>
      <c r="D101" t="s">
        <v>310</v>
      </c>
      <c r="E101" s="2">
        <f t="shared" si="14"/>
        <v>86</v>
      </c>
      <c r="F101" s="2" t="s">
        <v>331</v>
      </c>
      <c r="G101" s="6"/>
      <c r="H101" s="6"/>
      <c r="I101" s="7">
        <v>4</v>
      </c>
      <c r="J101" s="7">
        <v>10</v>
      </c>
      <c r="K101" s="7">
        <v>62</v>
      </c>
      <c r="L101" s="7">
        <v>10</v>
      </c>
      <c r="M101" s="8">
        <v>85</v>
      </c>
      <c r="N101" s="11">
        <f t="shared" si="15"/>
        <v>0.16279069767441862</v>
      </c>
      <c r="O101" s="11">
        <f t="shared" si="16"/>
        <v>0.72093023255813948</v>
      </c>
      <c r="P101" s="11">
        <f t="shared" si="17"/>
        <v>0.11627906976744186</v>
      </c>
      <c r="Q101" s="9">
        <v>-37611429</v>
      </c>
      <c r="R101" s="9">
        <v>322227636</v>
      </c>
      <c r="S101" s="9">
        <v>65032964</v>
      </c>
      <c r="T101" s="9">
        <f t="shared" si="18"/>
        <v>44456480</v>
      </c>
      <c r="U101" s="9">
        <v>20576484</v>
      </c>
      <c r="V101" s="9">
        <f t="shared" si="19"/>
        <v>387260600</v>
      </c>
      <c r="W101" s="9">
        <f t="shared" si="20"/>
        <v>349649171</v>
      </c>
      <c r="X101" s="13">
        <f t="shared" si="21"/>
        <v>4556007.0588235296</v>
      </c>
      <c r="Y101" s="13">
        <f t="shared" si="22"/>
        <v>4313930.7764705885</v>
      </c>
      <c r="Z101" s="8">
        <v>28.14</v>
      </c>
      <c r="AA101" s="16">
        <f t="shared" si="23"/>
        <v>3.0206112295664536</v>
      </c>
      <c r="AB101" s="8">
        <v>8.75</v>
      </c>
      <c r="AC101" s="8">
        <v>5.51</v>
      </c>
      <c r="AD101" s="8">
        <v>12.88</v>
      </c>
      <c r="AE101" s="8">
        <v>1</v>
      </c>
      <c r="AF101" s="20">
        <f t="shared" si="24"/>
        <v>13.88</v>
      </c>
      <c r="AG101" s="18">
        <f t="shared" si="25"/>
        <v>0.31094527363184077</v>
      </c>
      <c r="AH101" s="18">
        <f t="shared" si="26"/>
        <v>0.19580668088130773</v>
      </c>
      <c r="AI101" s="18">
        <f t="shared" si="27"/>
        <v>0.49324804548685147</v>
      </c>
    </row>
    <row r="102" spans="1:35" x14ac:dyDescent="0.35">
      <c r="A102" s="5">
        <v>2024</v>
      </c>
      <c r="B102" s="5" t="s">
        <v>106</v>
      </c>
      <c r="C102" t="s">
        <v>107</v>
      </c>
      <c r="D102" t="s">
        <v>115</v>
      </c>
      <c r="E102" s="2">
        <f t="shared" si="14"/>
        <v>83</v>
      </c>
      <c r="F102" s="2" t="s">
        <v>331</v>
      </c>
      <c r="G102" s="6"/>
      <c r="H102" s="7">
        <v>1</v>
      </c>
      <c r="I102" s="7">
        <v>3</v>
      </c>
      <c r="J102" s="7">
        <v>7</v>
      </c>
      <c r="K102" s="7">
        <v>47</v>
      </c>
      <c r="L102" s="7">
        <v>25</v>
      </c>
      <c r="M102" s="8">
        <v>84.125</v>
      </c>
      <c r="N102" s="11">
        <f t="shared" si="15"/>
        <v>0.13253012048192772</v>
      </c>
      <c r="O102" s="11">
        <f t="shared" si="16"/>
        <v>0.5662650602409639</v>
      </c>
      <c r="P102" s="11">
        <f t="shared" si="17"/>
        <v>0.30120481927710846</v>
      </c>
      <c r="Q102" s="9">
        <v>-37997307</v>
      </c>
      <c r="R102" s="9">
        <v>274075755</v>
      </c>
      <c r="S102" s="9">
        <v>43050237</v>
      </c>
      <c r="T102" s="9">
        <f t="shared" si="18"/>
        <v>25854333</v>
      </c>
      <c r="U102" s="9">
        <v>17195904</v>
      </c>
      <c r="V102" s="9">
        <f t="shared" si="19"/>
        <v>317125992</v>
      </c>
      <c r="W102" s="9">
        <f t="shared" si="20"/>
        <v>279128685</v>
      </c>
      <c r="X102" s="13">
        <f t="shared" si="21"/>
        <v>3769699.7563150073</v>
      </c>
      <c r="Y102" s="13">
        <f t="shared" si="22"/>
        <v>3565290.7934621098</v>
      </c>
      <c r="Z102" s="8">
        <v>31.82</v>
      </c>
      <c r="AA102" s="16">
        <f t="shared" si="23"/>
        <v>2.6437774984286611</v>
      </c>
      <c r="AB102" s="8">
        <v>12.14</v>
      </c>
      <c r="AC102" s="8">
        <v>8</v>
      </c>
      <c r="AD102" s="8">
        <v>9.68</v>
      </c>
      <c r="AE102" s="8">
        <v>2</v>
      </c>
      <c r="AF102" s="20">
        <f t="shared" si="24"/>
        <v>11.68</v>
      </c>
      <c r="AG102" s="18">
        <f t="shared" si="25"/>
        <v>0.38152105593966062</v>
      </c>
      <c r="AH102" s="18">
        <f t="shared" si="26"/>
        <v>0.25141420490257699</v>
      </c>
      <c r="AI102" s="18">
        <f t="shared" si="27"/>
        <v>0.36706473915776239</v>
      </c>
    </row>
    <row r="103" spans="1:35" x14ac:dyDescent="0.35">
      <c r="A103" s="5">
        <v>2024</v>
      </c>
      <c r="B103" s="5" t="s">
        <v>106</v>
      </c>
      <c r="C103" t="s">
        <v>107</v>
      </c>
      <c r="D103" t="s">
        <v>120</v>
      </c>
      <c r="E103" s="2">
        <f t="shared" si="14"/>
        <v>131</v>
      </c>
      <c r="F103" s="2" t="s">
        <v>332</v>
      </c>
      <c r="G103" s="7">
        <v>2</v>
      </c>
      <c r="H103" s="7">
        <v>2</v>
      </c>
      <c r="I103" s="7">
        <v>10</v>
      </c>
      <c r="J103" s="7">
        <v>13</v>
      </c>
      <c r="K103" s="7">
        <v>84</v>
      </c>
      <c r="L103" s="7">
        <v>20</v>
      </c>
      <c r="M103" s="8">
        <v>127.625</v>
      </c>
      <c r="N103" s="11">
        <f t="shared" si="15"/>
        <v>0.20610687022900764</v>
      </c>
      <c r="O103" s="11">
        <f t="shared" si="16"/>
        <v>0.64122137404580148</v>
      </c>
      <c r="P103" s="11">
        <f t="shared" si="17"/>
        <v>0.15267175572519084</v>
      </c>
      <c r="Q103" s="9">
        <v>-53469426</v>
      </c>
      <c r="R103" s="9">
        <v>368195898</v>
      </c>
      <c r="S103" s="9">
        <v>92957097</v>
      </c>
      <c r="T103" s="9">
        <f t="shared" si="18"/>
        <v>63296697</v>
      </c>
      <c r="U103" s="9">
        <v>29660400</v>
      </c>
      <c r="V103" s="9">
        <f t="shared" si="19"/>
        <v>461152995</v>
      </c>
      <c r="W103" s="9">
        <f t="shared" si="20"/>
        <v>407683569</v>
      </c>
      <c r="X103" s="13">
        <f t="shared" si="21"/>
        <v>3613343.7414299706</v>
      </c>
      <c r="Y103" s="13">
        <f t="shared" si="22"/>
        <v>3380940.9990205681</v>
      </c>
      <c r="Z103" s="8">
        <v>32.409999999999997</v>
      </c>
      <c r="AA103" s="16">
        <f t="shared" si="23"/>
        <v>3.9378278309163841</v>
      </c>
      <c r="AB103" s="8">
        <v>4</v>
      </c>
      <c r="AC103" s="8">
        <v>4</v>
      </c>
      <c r="AD103" s="8">
        <v>24.41</v>
      </c>
      <c r="AE103" s="8">
        <v>0</v>
      </c>
      <c r="AF103" s="20">
        <f t="shared" si="24"/>
        <v>24.41</v>
      </c>
      <c r="AG103" s="18">
        <f t="shared" si="25"/>
        <v>0.12341869793273683</v>
      </c>
      <c r="AH103" s="18">
        <f t="shared" si="26"/>
        <v>0.12341869793273683</v>
      </c>
      <c r="AI103" s="18">
        <f t="shared" si="27"/>
        <v>0.75316260413452651</v>
      </c>
    </row>
    <row r="104" spans="1:35" x14ac:dyDescent="0.35">
      <c r="A104" s="5">
        <v>2024</v>
      </c>
      <c r="B104" s="5" t="s">
        <v>106</v>
      </c>
      <c r="C104" t="s">
        <v>107</v>
      </c>
      <c r="D104" t="s">
        <v>113</v>
      </c>
      <c r="E104" s="2">
        <f t="shared" si="14"/>
        <v>120</v>
      </c>
      <c r="F104" s="2" t="s">
        <v>332</v>
      </c>
      <c r="G104" s="6"/>
      <c r="H104" s="6"/>
      <c r="I104" s="6"/>
      <c r="J104" s="7">
        <v>2</v>
      </c>
      <c r="K104" s="7">
        <v>101</v>
      </c>
      <c r="L104" s="7">
        <v>17</v>
      </c>
      <c r="M104" s="8">
        <v>121.875</v>
      </c>
      <c r="N104" s="11">
        <f t="shared" si="15"/>
        <v>1.6666666666666666E-2</v>
      </c>
      <c r="O104" s="11">
        <f t="shared" si="16"/>
        <v>0.84166666666666667</v>
      </c>
      <c r="P104" s="11">
        <f t="shared" si="17"/>
        <v>0.14166666666666666</v>
      </c>
      <c r="Q104" s="9">
        <v>-53929920</v>
      </c>
      <c r="R104" s="9">
        <v>408310762</v>
      </c>
      <c r="S104" s="9">
        <v>65525623</v>
      </c>
      <c r="T104" s="9">
        <f t="shared" si="18"/>
        <v>42956311</v>
      </c>
      <c r="U104" s="9">
        <v>22569312</v>
      </c>
      <c r="V104" s="9">
        <f t="shared" si="19"/>
        <v>473836385</v>
      </c>
      <c r="W104" s="9">
        <f t="shared" si="20"/>
        <v>419906465</v>
      </c>
      <c r="X104" s="13">
        <f t="shared" si="21"/>
        <v>3887888.2871794873</v>
      </c>
      <c r="Y104" s="13">
        <f t="shared" si="22"/>
        <v>3702704.1887179487</v>
      </c>
      <c r="Z104" s="8">
        <v>41.3</v>
      </c>
      <c r="AA104" s="16">
        <f t="shared" si="23"/>
        <v>2.9509685230024214</v>
      </c>
      <c r="AB104" s="8">
        <v>13.9</v>
      </c>
      <c r="AC104" s="8">
        <v>7.1</v>
      </c>
      <c r="AD104" s="8">
        <v>19.3</v>
      </c>
      <c r="AE104" s="8">
        <v>1</v>
      </c>
      <c r="AF104" s="20">
        <f t="shared" si="24"/>
        <v>20.3</v>
      </c>
      <c r="AG104" s="18">
        <f t="shared" si="25"/>
        <v>0.33656174334140437</v>
      </c>
      <c r="AH104" s="18">
        <f t="shared" si="26"/>
        <v>0.17191283292978207</v>
      </c>
      <c r="AI104" s="18">
        <f t="shared" si="27"/>
        <v>0.49152542372881364</v>
      </c>
    </row>
    <row r="105" spans="1:35" x14ac:dyDescent="0.35">
      <c r="A105" s="5">
        <v>2024</v>
      </c>
      <c r="B105" s="5" t="s">
        <v>106</v>
      </c>
      <c r="C105" t="s">
        <v>107</v>
      </c>
      <c r="D105" t="s">
        <v>116</v>
      </c>
      <c r="E105" s="2">
        <f t="shared" si="14"/>
        <v>63</v>
      </c>
      <c r="F105" s="2" t="s">
        <v>330</v>
      </c>
      <c r="G105" s="7">
        <v>1</v>
      </c>
      <c r="H105" s="7">
        <v>1</v>
      </c>
      <c r="I105" s="7">
        <v>4</v>
      </c>
      <c r="J105" s="7">
        <v>10</v>
      </c>
      <c r="K105" s="7">
        <v>26</v>
      </c>
      <c r="L105" s="7">
        <v>21</v>
      </c>
      <c r="M105" s="8">
        <v>62.5</v>
      </c>
      <c r="N105" s="11">
        <f t="shared" si="15"/>
        <v>0.25396825396825395</v>
      </c>
      <c r="O105" s="11">
        <f t="shared" si="16"/>
        <v>0.41269841269841268</v>
      </c>
      <c r="P105" s="11">
        <f t="shared" si="17"/>
        <v>0.33333333333333331</v>
      </c>
      <c r="Q105" s="9">
        <v>-27856286</v>
      </c>
      <c r="R105" s="9">
        <v>211586875</v>
      </c>
      <c r="S105" s="9">
        <v>73100799</v>
      </c>
      <c r="T105" s="9">
        <f t="shared" si="18"/>
        <v>73100799</v>
      </c>
      <c r="U105" s="9"/>
      <c r="V105" s="9">
        <f t="shared" si="19"/>
        <v>284687674</v>
      </c>
      <c r="W105" s="9">
        <f t="shared" si="20"/>
        <v>256831388</v>
      </c>
      <c r="X105" s="13">
        <f t="shared" si="21"/>
        <v>4555002.784</v>
      </c>
      <c r="Y105" s="13">
        <f t="shared" si="22"/>
        <v>4555002.784</v>
      </c>
      <c r="Z105" s="8">
        <v>20.99</v>
      </c>
      <c r="AA105" s="16">
        <f t="shared" si="23"/>
        <v>2.9776083849452122</v>
      </c>
      <c r="AB105" s="8">
        <v>5.48</v>
      </c>
      <c r="AC105" s="8">
        <v>3.41</v>
      </c>
      <c r="AD105" s="8">
        <v>12.1</v>
      </c>
      <c r="AE105" s="8">
        <v>0</v>
      </c>
      <c r="AF105" s="20">
        <f t="shared" si="24"/>
        <v>12.1</v>
      </c>
      <c r="AG105" s="18">
        <f t="shared" si="25"/>
        <v>0.26107670319199622</v>
      </c>
      <c r="AH105" s="18">
        <f t="shared" si="26"/>
        <v>0.16245831348261078</v>
      </c>
      <c r="AI105" s="18">
        <f t="shared" si="27"/>
        <v>0.57646498332539309</v>
      </c>
    </row>
    <row r="106" spans="1:35" x14ac:dyDescent="0.35">
      <c r="A106" s="5">
        <v>2024</v>
      </c>
      <c r="B106" s="5" t="s">
        <v>106</v>
      </c>
      <c r="C106" t="s">
        <v>107</v>
      </c>
      <c r="D106" t="s">
        <v>109</v>
      </c>
      <c r="E106" s="2">
        <f t="shared" si="14"/>
        <v>98</v>
      </c>
      <c r="F106" s="2" t="s">
        <v>331</v>
      </c>
      <c r="G106" s="6"/>
      <c r="H106" s="7">
        <v>2</v>
      </c>
      <c r="I106" s="7">
        <v>2</v>
      </c>
      <c r="J106" s="7">
        <v>6</v>
      </c>
      <c r="K106" s="7">
        <v>57</v>
      </c>
      <c r="L106" s="7">
        <v>31</v>
      </c>
      <c r="M106" s="8">
        <v>99.875</v>
      </c>
      <c r="N106" s="11">
        <f t="shared" si="15"/>
        <v>0.10204081632653061</v>
      </c>
      <c r="O106" s="11">
        <f t="shared" si="16"/>
        <v>0.58163265306122447</v>
      </c>
      <c r="P106" s="11">
        <f t="shared" si="17"/>
        <v>0.31632653061224492</v>
      </c>
      <c r="Q106" s="9">
        <v>-44153490</v>
      </c>
      <c r="R106" s="9">
        <v>371899022</v>
      </c>
      <c r="S106" s="9">
        <v>51812735</v>
      </c>
      <c r="T106" s="9">
        <f t="shared" si="18"/>
        <v>31408343</v>
      </c>
      <c r="U106" s="9">
        <v>20404392</v>
      </c>
      <c r="V106" s="9">
        <f t="shared" si="19"/>
        <v>423711757</v>
      </c>
      <c r="W106" s="9">
        <f t="shared" si="20"/>
        <v>379558267</v>
      </c>
      <c r="X106" s="13">
        <f t="shared" si="21"/>
        <v>4242420.5957446806</v>
      </c>
      <c r="Y106" s="13">
        <f t="shared" si="22"/>
        <v>4038121.3016270339</v>
      </c>
      <c r="Z106" s="8">
        <v>34.99</v>
      </c>
      <c r="AA106" s="16">
        <f t="shared" si="23"/>
        <v>2.8543869677050586</v>
      </c>
      <c r="AB106" s="8">
        <v>15.34</v>
      </c>
      <c r="AC106" s="8">
        <v>5</v>
      </c>
      <c r="AD106" s="8">
        <v>13.65</v>
      </c>
      <c r="AE106" s="8">
        <v>1</v>
      </c>
      <c r="AF106" s="20">
        <f t="shared" si="24"/>
        <v>14.65</v>
      </c>
      <c r="AG106" s="18">
        <f t="shared" si="25"/>
        <v>0.43841097456416117</v>
      </c>
      <c r="AH106" s="18">
        <f t="shared" si="26"/>
        <v>0.14289797084881395</v>
      </c>
      <c r="AI106" s="18">
        <f t="shared" si="27"/>
        <v>0.41869105458702482</v>
      </c>
    </row>
    <row r="107" spans="1:35" x14ac:dyDescent="0.35">
      <c r="A107" s="5">
        <v>2024</v>
      </c>
      <c r="B107" s="5" t="s">
        <v>106</v>
      </c>
      <c r="C107" t="s">
        <v>107</v>
      </c>
      <c r="D107" t="s">
        <v>122</v>
      </c>
      <c r="E107" s="2">
        <f t="shared" si="14"/>
        <v>73</v>
      </c>
      <c r="F107" s="2" t="s">
        <v>330</v>
      </c>
      <c r="G107" s="6"/>
      <c r="H107" s="6"/>
      <c r="I107" s="7">
        <v>6</v>
      </c>
      <c r="J107" s="7">
        <v>12</v>
      </c>
      <c r="K107" s="7">
        <v>40</v>
      </c>
      <c r="L107" s="7">
        <v>15</v>
      </c>
      <c r="M107" s="8">
        <v>71.875</v>
      </c>
      <c r="N107" s="11">
        <f t="shared" si="15"/>
        <v>0.24657534246575341</v>
      </c>
      <c r="O107" s="11">
        <f t="shared" si="16"/>
        <v>0.54794520547945202</v>
      </c>
      <c r="P107" s="11">
        <f t="shared" si="17"/>
        <v>0.20547945205479451</v>
      </c>
      <c r="Q107" s="9">
        <v>-30604293</v>
      </c>
      <c r="R107" s="9">
        <v>311912200</v>
      </c>
      <c r="S107" s="9">
        <v>66291851</v>
      </c>
      <c r="T107" s="9">
        <f t="shared" si="18"/>
        <v>44100479</v>
      </c>
      <c r="U107" s="9">
        <v>22191372</v>
      </c>
      <c r="V107" s="9">
        <f t="shared" si="19"/>
        <v>378204051</v>
      </c>
      <c r="W107" s="9">
        <f t="shared" si="20"/>
        <v>347599758</v>
      </c>
      <c r="X107" s="13">
        <f t="shared" si="21"/>
        <v>5261969.4052173914</v>
      </c>
      <c r="Y107" s="13">
        <f t="shared" si="22"/>
        <v>4953219.8817391302</v>
      </c>
      <c r="Z107" s="8">
        <v>21.39</v>
      </c>
      <c r="AA107" s="16">
        <f t="shared" si="23"/>
        <v>3.360215053763441</v>
      </c>
      <c r="AB107" s="8">
        <v>3</v>
      </c>
      <c r="AC107" s="8">
        <v>15.39</v>
      </c>
      <c r="AD107" s="8">
        <v>3</v>
      </c>
      <c r="AE107" s="8">
        <v>0</v>
      </c>
      <c r="AF107" s="20">
        <f t="shared" si="24"/>
        <v>3</v>
      </c>
      <c r="AG107" s="18">
        <f t="shared" si="25"/>
        <v>0.14025245441795231</v>
      </c>
      <c r="AH107" s="18">
        <f t="shared" si="26"/>
        <v>0.71949509116409538</v>
      </c>
      <c r="AI107" s="18">
        <f t="shared" si="27"/>
        <v>0.14025245441795231</v>
      </c>
    </row>
    <row r="108" spans="1:35" x14ac:dyDescent="0.35">
      <c r="A108" s="5">
        <v>2024</v>
      </c>
      <c r="B108" s="5" t="s">
        <v>106</v>
      </c>
      <c r="C108" t="s">
        <v>107</v>
      </c>
      <c r="D108" t="s">
        <v>111</v>
      </c>
      <c r="E108" s="2">
        <f t="shared" si="14"/>
        <v>65</v>
      </c>
      <c r="F108" s="2" t="s">
        <v>330</v>
      </c>
      <c r="G108" s="6"/>
      <c r="H108" s="6"/>
      <c r="I108" s="7">
        <v>6</v>
      </c>
      <c r="J108" s="7">
        <v>4</v>
      </c>
      <c r="K108" s="7">
        <v>40</v>
      </c>
      <c r="L108" s="7">
        <v>15</v>
      </c>
      <c r="M108" s="8">
        <v>64.875</v>
      </c>
      <c r="N108" s="11">
        <f t="shared" si="15"/>
        <v>0.15384615384615385</v>
      </c>
      <c r="O108" s="11">
        <f t="shared" si="16"/>
        <v>0.61538461538461542</v>
      </c>
      <c r="P108" s="11">
        <f t="shared" si="17"/>
        <v>0.23076923076923078</v>
      </c>
      <c r="Q108" s="9">
        <v>-28129120</v>
      </c>
      <c r="R108" s="9">
        <v>276635981</v>
      </c>
      <c r="S108" s="9">
        <v>53955513</v>
      </c>
      <c r="T108" s="9">
        <f t="shared" si="18"/>
        <v>39862149</v>
      </c>
      <c r="U108" s="9">
        <v>14093364</v>
      </c>
      <c r="V108" s="9">
        <f t="shared" si="19"/>
        <v>330591494</v>
      </c>
      <c r="W108" s="9">
        <f t="shared" si="20"/>
        <v>302462374</v>
      </c>
      <c r="X108" s="13">
        <f t="shared" si="21"/>
        <v>5095822.6435452793</v>
      </c>
      <c r="Y108" s="13">
        <f t="shared" si="22"/>
        <v>4878583.8921001926</v>
      </c>
      <c r="Z108" s="8">
        <v>26.2</v>
      </c>
      <c r="AA108" s="16">
        <f t="shared" si="23"/>
        <v>2.4761450381679388</v>
      </c>
      <c r="AB108" s="8">
        <v>7.18</v>
      </c>
      <c r="AC108" s="8">
        <v>4.1900000000000004</v>
      </c>
      <c r="AD108" s="8">
        <v>14.83</v>
      </c>
      <c r="AE108" s="8">
        <v>0</v>
      </c>
      <c r="AF108" s="20">
        <f t="shared" si="24"/>
        <v>14.83</v>
      </c>
      <c r="AG108" s="18">
        <f t="shared" si="25"/>
        <v>0.27404580152671754</v>
      </c>
      <c r="AH108" s="18">
        <f t="shared" si="26"/>
        <v>0.15992366412213743</v>
      </c>
      <c r="AI108" s="18">
        <f t="shared" si="27"/>
        <v>0.56603053435114503</v>
      </c>
    </row>
    <row r="109" spans="1:35" x14ac:dyDescent="0.35">
      <c r="A109" s="5">
        <v>2024</v>
      </c>
      <c r="B109" s="5" t="s">
        <v>106</v>
      </c>
      <c r="C109" t="s">
        <v>107</v>
      </c>
      <c r="D109" t="s">
        <v>119</v>
      </c>
      <c r="E109" s="2">
        <f t="shared" si="14"/>
        <v>150</v>
      </c>
      <c r="F109" s="2" t="s">
        <v>332</v>
      </c>
      <c r="G109" s="6"/>
      <c r="H109" s="7">
        <v>1</v>
      </c>
      <c r="I109" s="7">
        <v>3</v>
      </c>
      <c r="J109" s="7">
        <v>17</v>
      </c>
      <c r="K109" s="7">
        <v>95</v>
      </c>
      <c r="L109" s="7">
        <v>34</v>
      </c>
      <c r="M109" s="8">
        <v>151</v>
      </c>
      <c r="N109" s="11">
        <f t="shared" si="15"/>
        <v>0.14000000000000001</v>
      </c>
      <c r="O109" s="11">
        <f t="shared" si="16"/>
        <v>0.6333333333333333</v>
      </c>
      <c r="P109" s="11">
        <f t="shared" si="17"/>
        <v>0.22666666666666666</v>
      </c>
      <c r="Q109" s="9">
        <v>-63507749</v>
      </c>
      <c r="R109" s="9">
        <v>523778141</v>
      </c>
      <c r="S109" s="9">
        <v>86782193</v>
      </c>
      <c r="T109" s="9">
        <f t="shared" si="18"/>
        <v>51596165</v>
      </c>
      <c r="U109" s="9">
        <v>35186028</v>
      </c>
      <c r="V109" s="9">
        <f t="shared" si="19"/>
        <v>610560334</v>
      </c>
      <c r="W109" s="9">
        <f t="shared" si="20"/>
        <v>547052585</v>
      </c>
      <c r="X109" s="13">
        <f t="shared" si="21"/>
        <v>4043445.9205298014</v>
      </c>
      <c r="Y109" s="13">
        <f t="shared" si="22"/>
        <v>3810425.867549669</v>
      </c>
      <c r="Z109" s="8">
        <v>43.86</v>
      </c>
      <c r="AA109" s="16">
        <f t="shared" si="23"/>
        <v>3.4427724578203374</v>
      </c>
      <c r="AB109" s="8">
        <v>10.83</v>
      </c>
      <c r="AC109" s="8">
        <v>7.58</v>
      </c>
      <c r="AD109" s="8">
        <v>23.45</v>
      </c>
      <c r="AE109" s="8">
        <v>2</v>
      </c>
      <c r="AF109" s="20">
        <f t="shared" si="24"/>
        <v>25.45</v>
      </c>
      <c r="AG109" s="18">
        <f t="shared" si="25"/>
        <v>0.24692202462380303</v>
      </c>
      <c r="AH109" s="18">
        <f t="shared" si="26"/>
        <v>0.17282261741906066</v>
      </c>
      <c r="AI109" s="18">
        <f t="shared" si="27"/>
        <v>0.58025535795713634</v>
      </c>
    </row>
    <row r="110" spans="1:35" x14ac:dyDescent="0.35">
      <c r="A110" s="5">
        <v>2024</v>
      </c>
      <c r="B110" s="5" t="s">
        <v>106</v>
      </c>
      <c r="C110" t="s">
        <v>107</v>
      </c>
      <c r="D110" t="s">
        <v>118</v>
      </c>
      <c r="E110" s="2">
        <f t="shared" si="14"/>
        <v>77</v>
      </c>
      <c r="F110" s="2" t="s">
        <v>330</v>
      </c>
      <c r="G110" s="7">
        <v>1</v>
      </c>
      <c r="H110" s="7">
        <v>1</v>
      </c>
      <c r="I110" s="7">
        <v>2</v>
      </c>
      <c r="J110" s="7">
        <v>6</v>
      </c>
      <c r="K110" s="7">
        <v>45</v>
      </c>
      <c r="L110" s="7">
        <v>22</v>
      </c>
      <c r="M110" s="8">
        <v>77.625</v>
      </c>
      <c r="N110" s="11">
        <f t="shared" si="15"/>
        <v>0.12987012987012986</v>
      </c>
      <c r="O110" s="11">
        <f t="shared" si="16"/>
        <v>0.58441558441558439</v>
      </c>
      <c r="P110" s="11">
        <f t="shared" si="17"/>
        <v>0.2857142857142857</v>
      </c>
      <c r="Q110" s="9">
        <v>-32708255</v>
      </c>
      <c r="R110" s="9">
        <v>296460810</v>
      </c>
      <c r="S110" s="9">
        <v>68300901</v>
      </c>
      <c r="T110" s="9">
        <f t="shared" si="18"/>
        <v>68300901</v>
      </c>
      <c r="U110" s="9"/>
      <c r="V110" s="9">
        <f t="shared" si="19"/>
        <v>364761711</v>
      </c>
      <c r="W110" s="9">
        <f t="shared" si="20"/>
        <v>332053456</v>
      </c>
      <c r="X110" s="13">
        <f t="shared" si="21"/>
        <v>4699023.6521739131</v>
      </c>
      <c r="Y110" s="13">
        <f t="shared" si="22"/>
        <v>4699023.6521739131</v>
      </c>
      <c r="Z110" s="8">
        <v>29.05</v>
      </c>
      <c r="AA110" s="16">
        <f t="shared" si="23"/>
        <v>2.6721170395869192</v>
      </c>
      <c r="AB110" s="8">
        <v>12.45</v>
      </c>
      <c r="AC110" s="8">
        <v>4</v>
      </c>
      <c r="AD110" s="8">
        <v>11.1</v>
      </c>
      <c r="AE110" s="8">
        <v>1.5</v>
      </c>
      <c r="AF110" s="20">
        <f t="shared" si="24"/>
        <v>12.6</v>
      </c>
      <c r="AG110" s="18">
        <f t="shared" si="25"/>
        <v>0.42857142857142855</v>
      </c>
      <c r="AH110" s="18">
        <f t="shared" si="26"/>
        <v>0.13769363166953527</v>
      </c>
      <c r="AI110" s="18">
        <f t="shared" si="27"/>
        <v>0.4337349397590361</v>
      </c>
    </row>
    <row r="111" spans="1:35" x14ac:dyDescent="0.35">
      <c r="A111" s="5">
        <v>2024</v>
      </c>
      <c r="B111" s="5" t="s">
        <v>106</v>
      </c>
      <c r="C111" t="s">
        <v>107</v>
      </c>
      <c r="D111" t="s">
        <v>114</v>
      </c>
      <c r="E111" s="2">
        <f t="shared" si="14"/>
        <v>78</v>
      </c>
      <c r="F111" s="2" t="s">
        <v>330</v>
      </c>
      <c r="G111" s="7">
        <v>1</v>
      </c>
      <c r="H111" s="7">
        <v>3</v>
      </c>
      <c r="I111" s="7">
        <v>8</v>
      </c>
      <c r="J111" s="7">
        <v>6</v>
      </c>
      <c r="K111" s="7">
        <v>42</v>
      </c>
      <c r="L111" s="7">
        <v>18</v>
      </c>
      <c r="M111" s="8">
        <v>75.875</v>
      </c>
      <c r="N111" s="11">
        <f t="shared" si="15"/>
        <v>0.23076923076923078</v>
      </c>
      <c r="O111" s="11">
        <f t="shared" si="16"/>
        <v>0.53846153846153844</v>
      </c>
      <c r="P111" s="11">
        <f t="shared" si="17"/>
        <v>0.23076923076923078</v>
      </c>
      <c r="Q111" s="9">
        <v>-32044954</v>
      </c>
      <c r="R111" s="9">
        <v>265637173</v>
      </c>
      <c r="S111" s="9">
        <v>60721052</v>
      </c>
      <c r="T111" s="9">
        <f t="shared" si="18"/>
        <v>43848668</v>
      </c>
      <c r="U111" s="9">
        <v>16872384</v>
      </c>
      <c r="V111" s="9">
        <f t="shared" si="19"/>
        <v>326358225</v>
      </c>
      <c r="W111" s="9">
        <f t="shared" si="20"/>
        <v>294313271</v>
      </c>
      <c r="X111" s="13">
        <f t="shared" si="21"/>
        <v>4301261.6144975284</v>
      </c>
      <c r="Y111" s="13">
        <f t="shared" si="22"/>
        <v>4078890.820428336</v>
      </c>
      <c r="Z111" s="8">
        <v>28.43</v>
      </c>
      <c r="AA111" s="16">
        <f t="shared" si="23"/>
        <v>2.6688357368976434</v>
      </c>
      <c r="AB111" s="8">
        <v>4.8499999999999996</v>
      </c>
      <c r="AC111" s="8">
        <v>7.16</v>
      </c>
      <c r="AD111" s="8">
        <v>16.420000000000002</v>
      </c>
      <c r="AE111" s="8">
        <v>0</v>
      </c>
      <c r="AF111" s="20">
        <f t="shared" si="24"/>
        <v>16.420000000000002</v>
      </c>
      <c r="AG111" s="18">
        <f t="shared" si="25"/>
        <v>0.1705944424903271</v>
      </c>
      <c r="AH111" s="18">
        <f t="shared" si="26"/>
        <v>0.25184664087231801</v>
      </c>
      <c r="AI111" s="18">
        <f t="shared" si="27"/>
        <v>0.57755891663735492</v>
      </c>
    </row>
    <row r="112" spans="1:35" x14ac:dyDescent="0.35">
      <c r="A112" s="5">
        <v>2024</v>
      </c>
      <c r="B112" s="5" t="s">
        <v>106</v>
      </c>
      <c r="C112" t="s">
        <v>107</v>
      </c>
      <c r="D112" t="s">
        <v>112</v>
      </c>
      <c r="E112" s="2">
        <f t="shared" si="14"/>
        <v>85</v>
      </c>
      <c r="F112" s="2" t="s">
        <v>331</v>
      </c>
      <c r="G112" s="6"/>
      <c r="H112" s="6"/>
      <c r="I112" s="7">
        <v>3</v>
      </c>
      <c r="J112" s="7">
        <v>6</v>
      </c>
      <c r="K112" s="7">
        <v>51</v>
      </c>
      <c r="L112" s="7">
        <v>25</v>
      </c>
      <c r="M112" s="8">
        <v>86.625</v>
      </c>
      <c r="N112" s="11">
        <f t="shared" si="15"/>
        <v>0.10588235294117647</v>
      </c>
      <c r="O112" s="11">
        <f t="shared" si="16"/>
        <v>0.6</v>
      </c>
      <c r="P112" s="11">
        <f t="shared" si="17"/>
        <v>0.29411764705882354</v>
      </c>
      <c r="Q112" s="9">
        <v>-36149447</v>
      </c>
      <c r="R112" s="9">
        <v>407609585</v>
      </c>
      <c r="S112" s="9">
        <v>80218828</v>
      </c>
      <c r="T112" s="9">
        <f t="shared" si="18"/>
        <v>56426056</v>
      </c>
      <c r="U112" s="9">
        <v>23792772</v>
      </c>
      <c r="V112" s="9">
        <f t="shared" si="19"/>
        <v>487828413</v>
      </c>
      <c r="W112" s="9">
        <f t="shared" si="20"/>
        <v>451678966</v>
      </c>
      <c r="X112" s="13">
        <f t="shared" si="21"/>
        <v>5631496.8311688313</v>
      </c>
      <c r="Y112" s="13">
        <f t="shared" si="22"/>
        <v>5356832.7965367967</v>
      </c>
      <c r="Z112" s="8">
        <v>37.11</v>
      </c>
      <c r="AA112" s="16">
        <f t="shared" si="23"/>
        <v>2.3342764753435734</v>
      </c>
      <c r="AB112" s="8">
        <v>6.89</v>
      </c>
      <c r="AC112" s="8">
        <v>10.3</v>
      </c>
      <c r="AD112" s="8">
        <v>19.920000000000002</v>
      </c>
      <c r="AE112" s="8">
        <v>0</v>
      </c>
      <c r="AF112" s="20">
        <f t="shared" si="24"/>
        <v>19.920000000000002</v>
      </c>
      <c r="AG112" s="18">
        <f t="shared" si="25"/>
        <v>0.18566424144435462</v>
      </c>
      <c r="AH112" s="18">
        <f t="shared" si="26"/>
        <v>0.27755322015629214</v>
      </c>
      <c r="AI112" s="18">
        <f t="shared" si="27"/>
        <v>0.5367825383993533</v>
      </c>
    </row>
    <row r="113" spans="1:35" x14ac:dyDescent="0.35">
      <c r="A113" s="5">
        <v>2024</v>
      </c>
      <c r="B113" s="5" t="s">
        <v>123</v>
      </c>
      <c r="C113" t="s">
        <v>124</v>
      </c>
      <c r="D113" t="s">
        <v>132</v>
      </c>
      <c r="E113" s="2">
        <f t="shared" si="14"/>
        <v>105</v>
      </c>
      <c r="F113" s="2" t="s">
        <v>332</v>
      </c>
      <c r="G113" s="6"/>
      <c r="H113" s="7">
        <v>2</v>
      </c>
      <c r="I113" s="7">
        <v>1</v>
      </c>
      <c r="J113" s="7">
        <v>5</v>
      </c>
      <c r="K113" s="7">
        <v>82</v>
      </c>
      <c r="L113" s="7">
        <v>15</v>
      </c>
      <c r="M113" s="8">
        <v>105.25</v>
      </c>
      <c r="N113" s="11">
        <f t="shared" si="15"/>
        <v>7.6190476190476197E-2</v>
      </c>
      <c r="O113" s="11">
        <f t="shared" si="16"/>
        <v>0.78095238095238095</v>
      </c>
      <c r="P113" s="11">
        <f t="shared" si="17"/>
        <v>0.14285714285714285</v>
      </c>
      <c r="Q113" s="9">
        <v>-14608623</v>
      </c>
      <c r="R113" s="9">
        <v>265809266</v>
      </c>
      <c r="S113" s="9">
        <v>157648951</v>
      </c>
      <c r="T113" s="9">
        <f t="shared" si="18"/>
        <v>40975744</v>
      </c>
      <c r="U113" s="9">
        <v>116673207</v>
      </c>
      <c r="V113" s="9">
        <f t="shared" si="19"/>
        <v>423458217</v>
      </c>
      <c r="W113" s="9">
        <f t="shared" si="20"/>
        <v>408849594</v>
      </c>
      <c r="X113" s="13">
        <f t="shared" si="21"/>
        <v>4023355.9809976248</v>
      </c>
      <c r="Y113" s="13">
        <f t="shared" si="22"/>
        <v>2914821.947743468</v>
      </c>
      <c r="Z113" s="8">
        <v>29.71</v>
      </c>
      <c r="AA113" s="16">
        <f t="shared" si="23"/>
        <v>3.5425782564792998</v>
      </c>
      <c r="AB113" s="8">
        <v>0</v>
      </c>
      <c r="AC113" s="8">
        <v>6.36</v>
      </c>
      <c r="AD113" s="8">
        <v>22.35</v>
      </c>
      <c r="AE113" s="8">
        <v>1</v>
      </c>
      <c r="AF113" s="20">
        <f t="shared" si="24"/>
        <v>23.35</v>
      </c>
      <c r="AG113" s="18">
        <f t="shared" si="25"/>
        <v>0</v>
      </c>
      <c r="AH113" s="18">
        <f t="shared" si="26"/>
        <v>0.21406933692359476</v>
      </c>
      <c r="AI113" s="18">
        <f t="shared" si="27"/>
        <v>0.78593066307640524</v>
      </c>
    </row>
    <row r="114" spans="1:35" x14ac:dyDescent="0.35">
      <c r="A114" s="5">
        <v>2024</v>
      </c>
      <c r="B114" s="5" t="s">
        <v>123</v>
      </c>
      <c r="C114" t="s">
        <v>124</v>
      </c>
      <c r="D114" t="s">
        <v>125</v>
      </c>
      <c r="E114" s="2">
        <f t="shared" si="14"/>
        <v>51</v>
      </c>
      <c r="F114" s="2" t="s">
        <v>329</v>
      </c>
      <c r="G114" s="6"/>
      <c r="H114" s="6"/>
      <c r="I114" s="7">
        <v>4</v>
      </c>
      <c r="J114" s="7">
        <v>4</v>
      </c>
      <c r="K114" s="7">
        <v>15</v>
      </c>
      <c r="L114" s="7">
        <v>28</v>
      </c>
      <c r="M114" s="8">
        <v>53</v>
      </c>
      <c r="N114" s="11">
        <f t="shared" si="15"/>
        <v>0.15686274509803921</v>
      </c>
      <c r="O114" s="11">
        <f t="shared" si="16"/>
        <v>0.29411764705882354</v>
      </c>
      <c r="P114" s="11">
        <f t="shared" si="17"/>
        <v>0.5490196078431373</v>
      </c>
      <c r="Q114" s="9">
        <v>-20587215</v>
      </c>
      <c r="R114" s="9">
        <v>225672162</v>
      </c>
      <c r="S114" s="9">
        <v>55532954</v>
      </c>
      <c r="T114" s="9">
        <f t="shared" si="18"/>
        <v>30725522</v>
      </c>
      <c r="U114" s="9">
        <v>24807432</v>
      </c>
      <c r="V114" s="9">
        <f t="shared" si="19"/>
        <v>281205116</v>
      </c>
      <c r="W114" s="9">
        <f t="shared" si="20"/>
        <v>260617901</v>
      </c>
      <c r="X114" s="13">
        <f t="shared" si="21"/>
        <v>5305756.9056603778</v>
      </c>
      <c r="Y114" s="13">
        <f t="shared" si="22"/>
        <v>4837692.1509433966</v>
      </c>
      <c r="Z114" s="8">
        <v>17.71</v>
      </c>
      <c r="AA114" s="16">
        <f t="shared" si="23"/>
        <v>2.9926595143986447</v>
      </c>
      <c r="AB114" s="8">
        <v>4.13</v>
      </c>
      <c r="AC114" s="8">
        <v>1.77</v>
      </c>
      <c r="AD114" s="8">
        <v>9.91</v>
      </c>
      <c r="AE114" s="8">
        <v>1.9</v>
      </c>
      <c r="AF114" s="20">
        <f t="shared" si="24"/>
        <v>11.81</v>
      </c>
      <c r="AG114" s="18">
        <f t="shared" si="25"/>
        <v>0.23320158102766797</v>
      </c>
      <c r="AH114" s="18">
        <f t="shared" si="26"/>
        <v>9.9943534726143424E-2</v>
      </c>
      <c r="AI114" s="18">
        <f t="shared" si="27"/>
        <v>0.66685488424618855</v>
      </c>
    </row>
    <row r="115" spans="1:35" x14ac:dyDescent="0.35">
      <c r="A115" s="5">
        <v>2024</v>
      </c>
      <c r="B115" s="5" t="s">
        <v>123</v>
      </c>
      <c r="C115" t="s">
        <v>124</v>
      </c>
      <c r="D115" t="s">
        <v>127</v>
      </c>
      <c r="E115" s="2">
        <f t="shared" si="14"/>
        <v>80</v>
      </c>
      <c r="F115" s="2" t="s">
        <v>330</v>
      </c>
      <c r="G115" s="6"/>
      <c r="H115" s="6"/>
      <c r="I115" s="6"/>
      <c r="J115" s="7">
        <v>10</v>
      </c>
      <c r="K115" s="7">
        <v>64</v>
      </c>
      <c r="L115" s="7">
        <v>6</v>
      </c>
      <c r="M115" s="8">
        <v>79.5</v>
      </c>
      <c r="N115" s="11">
        <f t="shared" si="15"/>
        <v>0.125</v>
      </c>
      <c r="O115" s="11">
        <f t="shared" si="16"/>
        <v>0.8</v>
      </c>
      <c r="P115" s="11">
        <f t="shared" si="17"/>
        <v>7.4999999999999997E-2</v>
      </c>
      <c r="Q115" s="9">
        <v>-28525082</v>
      </c>
      <c r="R115" s="9">
        <v>269044237</v>
      </c>
      <c r="S115" s="9">
        <v>69021337</v>
      </c>
      <c r="T115" s="9">
        <f t="shared" si="18"/>
        <v>29256013</v>
      </c>
      <c r="U115" s="9">
        <v>39765324</v>
      </c>
      <c r="V115" s="9">
        <f t="shared" si="19"/>
        <v>338065574</v>
      </c>
      <c r="W115" s="9">
        <f t="shared" si="20"/>
        <v>309540492</v>
      </c>
      <c r="X115" s="13">
        <f t="shared" si="21"/>
        <v>4252397.1572327046</v>
      </c>
      <c r="Y115" s="13">
        <f t="shared" si="22"/>
        <v>3752204.4025157234</v>
      </c>
      <c r="Z115" s="8">
        <v>26.39</v>
      </c>
      <c r="AA115" s="16">
        <f t="shared" si="23"/>
        <v>3.0125047366426676</v>
      </c>
      <c r="AB115" s="8">
        <v>3.53</v>
      </c>
      <c r="AC115" s="8">
        <v>3.8</v>
      </c>
      <c r="AD115" s="8">
        <v>17.059999999999999</v>
      </c>
      <c r="AE115" s="8">
        <v>2</v>
      </c>
      <c r="AF115" s="20">
        <f t="shared" si="24"/>
        <v>19.059999999999999</v>
      </c>
      <c r="AG115" s="18">
        <f t="shared" si="25"/>
        <v>0.13376278893520271</v>
      </c>
      <c r="AH115" s="18">
        <f t="shared" si="26"/>
        <v>0.14399393709738537</v>
      </c>
      <c r="AI115" s="18">
        <f t="shared" si="27"/>
        <v>0.72224327396741184</v>
      </c>
    </row>
    <row r="116" spans="1:35" x14ac:dyDescent="0.35">
      <c r="A116" s="5">
        <v>2024</v>
      </c>
      <c r="B116" s="5" t="s">
        <v>123</v>
      </c>
      <c r="C116" t="s">
        <v>124</v>
      </c>
      <c r="D116" t="s">
        <v>128</v>
      </c>
      <c r="E116" s="2">
        <f t="shared" si="14"/>
        <v>102</v>
      </c>
      <c r="F116" s="2" t="s">
        <v>332</v>
      </c>
      <c r="G116" s="6"/>
      <c r="H116" s="6"/>
      <c r="I116" s="7">
        <v>1</v>
      </c>
      <c r="J116" s="7">
        <v>14</v>
      </c>
      <c r="K116" s="7">
        <v>83</v>
      </c>
      <c r="L116" s="7">
        <v>4</v>
      </c>
      <c r="M116" s="8">
        <v>100.5</v>
      </c>
      <c r="N116" s="11">
        <f t="shared" si="15"/>
        <v>0.14705882352941177</v>
      </c>
      <c r="O116" s="11">
        <f t="shared" si="16"/>
        <v>0.81372549019607843</v>
      </c>
      <c r="P116" s="11">
        <f t="shared" si="17"/>
        <v>3.9215686274509803E-2</v>
      </c>
      <c r="Q116" s="9">
        <v>-31816673</v>
      </c>
      <c r="R116" s="9">
        <v>326051142</v>
      </c>
      <c r="S116" s="9">
        <v>95742159</v>
      </c>
      <c r="T116" s="9">
        <f t="shared" si="18"/>
        <v>43621539</v>
      </c>
      <c r="U116" s="9">
        <v>52120620</v>
      </c>
      <c r="V116" s="9">
        <f t="shared" si="19"/>
        <v>421793301</v>
      </c>
      <c r="W116" s="9">
        <f t="shared" si="20"/>
        <v>389976628</v>
      </c>
      <c r="X116" s="13">
        <f t="shared" si="21"/>
        <v>4196948.2686567167</v>
      </c>
      <c r="Y116" s="13">
        <f t="shared" si="22"/>
        <v>3678335.1343283583</v>
      </c>
      <c r="Z116" s="8">
        <v>32.200000000000003</v>
      </c>
      <c r="AA116" s="16">
        <f t="shared" si="23"/>
        <v>3.1211180124223601</v>
      </c>
      <c r="AB116" s="8">
        <v>3</v>
      </c>
      <c r="AC116" s="8">
        <v>3</v>
      </c>
      <c r="AD116" s="8">
        <v>24.2</v>
      </c>
      <c r="AE116" s="8">
        <v>2</v>
      </c>
      <c r="AF116" s="20">
        <f t="shared" si="24"/>
        <v>26.2</v>
      </c>
      <c r="AG116" s="18">
        <f t="shared" si="25"/>
        <v>9.3167701863354033E-2</v>
      </c>
      <c r="AH116" s="18">
        <f t="shared" si="26"/>
        <v>9.3167701863354033E-2</v>
      </c>
      <c r="AI116" s="18">
        <f t="shared" si="27"/>
        <v>0.8136645962732918</v>
      </c>
    </row>
    <row r="117" spans="1:35" x14ac:dyDescent="0.35">
      <c r="A117" s="5">
        <v>2024</v>
      </c>
      <c r="B117" s="5" t="s">
        <v>123</v>
      </c>
      <c r="C117" t="s">
        <v>124</v>
      </c>
      <c r="D117" t="s">
        <v>130</v>
      </c>
      <c r="E117" s="2">
        <f t="shared" si="14"/>
        <v>159</v>
      </c>
      <c r="F117" s="2" t="s">
        <v>332</v>
      </c>
      <c r="G117" s="6"/>
      <c r="H117" s="6"/>
      <c r="I117" s="7">
        <v>2</v>
      </c>
      <c r="J117" s="7">
        <v>16</v>
      </c>
      <c r="K117" s="7">
        <v>133</v>
      </c>
      <c r="L117" s="7">
        <v>8</v>
      </c>
      <c r="M117" s="8">
        <v>157.5</v>
      </c>
      <c r="N117" s="11">
        <f t="shared" si="15"/>
        <v>0.11320754716981132</v>
      </c>
      <c r="O117" s="11">
        <f t="shared" si="16"/>
        <v>0.83647798742138368</v>
      </c>
      <c r="P117" s="11">
        <f t="shared" si="17"/>
        <v>5.0314465408805034E-2</v>
      </c>
      <c r="Q117" s="9">
        <v>-50486388</v>
      </c>
      <c r="R117" s="9">
        <v>378331290</v>
      </c>
      <c r="S117" s="9">
        <v>111279102</v>
      </c>
      <c r="T117" s="9">
        <f t="shared" si="18"/>
        <v>50738118</v>
      </c>
      <c r="U117" s="9">
        <v>60540984</v>
      </c>
      <c r="V117" s="9">
        <f t="shared" si="19"/>
        <v>489610392</v>
      </c>
      <c r="W117" s="9">
        <f t="shared" si="20"/>
        <v>439124004</v>
      </c>
      <c r="X117" s="13">
        <f t="shared" si="21"/>
        <v>3108637.4095238093</v>
      </c>
      <c r="Y117" s="13">
        <f t="shared" si="22"/>
        <v>2724250.2095238096</v>
      </c>
      <c r="Z117" s="8">
        <v>38.78</v>
      </c>
      <c r="AA117" s="16">
        <f t="shared" si="23"/>
        <v>4.0613718411552346</v>
      </c>
      <c r="AB117" s="8">
        <v>7.8</v>
      </c>
      <c r="AC117" s="8">
        <v>3.61</v>
      </c>
      <c r="AD117" s="8">
        <v>24.37</v>
      </c>
      <c r="AE117" s="8">
        <v>3</v>
      </c>
      <c r="AF117" s="20">
        <f t="shared" si="24"/>
        <v>27.37</v>
      </c>
      <c r="AG117" s="18">
        <f t="shared" si="25"/>
        <v>0.20113460546673542</v>
      </c>
      <c r="AH117" s="18">
        <f t="shared" si="26"/>
        <v>9.3089221248066012E-2</v>
      </c>
      <c r="AI117" s="18">
        <f t="shared" si="27"/>
        <v>0.70577617328519859</v>
      </c>
    </row>
    <row r="118" spans="1:35" x14ac:dyDescent="0.35">
      <c r="A118" s="5">
        <v>2024</v>
      </c>
      <c r="B118" s="5" t="s">
        <v>123</v>
      </c>
      <c r="C118" t="s">
        <v>124</v>
      </c>
      <c r="D118" t="s">
        <v>131</v>
      </c>
      <c r="E118" s="2">
        <f t="shared" si="14"/>
        <v>102</v>
      </c>
      <c r="F118" s="2" t="s">
        <v>332</v>
      </c>
      <c r="G118" s="6"/>
      <c r="H118" s="7">
        <v>1</v>
      </c>
      <c r="I118" s="7">
        <v>2</v>
      </c>
      <c r="J118" s="7">
        <v>16</v>
      </c>
      <c r="K118" s="7">
        <v>73</v>
      </c>
      <c r="L118" s="7">
        <v>10</v>
      </c>
      <c r="M118" s="8">
        <v>100.375</v>
      </c>
      <c r="N118" s="11">
        <f t="shared" si="15"/>
        <v>0.18627450980392157</v>
      </c>
      <c r="O118" s="11">
        <f t="shared" si="16"/>
        <v>0.71568627450980393</v>
      </c>
      <c r="P118" s="11">
        <f t="shared" si="17"/>
        <v>9.8039215686274508E-2</v>
      </c>
      <c r="Q118" s="9">
        <v>-17705542</v>
      </c>
      <c r="R118" s="9">
        <v>263937225</v>
      </c>
      <c r="S118" s="9">
        <v>121003487</v>
      </c>
      <c r="T118" s="9">
        <f t="shared" si="18"/>
        <v>37467941</v>
      </c>
      <c r="U118" s="9">
        <v>83535546</v>
      </c>
      <c r="V118" s="9">
        <f t="shared" si="19"/>
        <v>384940712</v>
      </c>
      <c r="W118" s="9">
        <f t="shared" si="20"/>
        <v>367235170</v>
      </c>
      <c r="X118" s="13">
        <f t="shared" si="21"/>
        <v>3835025.7733499375</v>
      </c>
      <c r="Y118" s="13">
        <f t="shared" si="22"/>
        <v>3002791.193026152</v>
      </c>
      <c r="Z118" s="8">
        <v>25.77</v>
      </c>
      <c r="AA118" s="16">
        <f t="shared" si="23"/>
        <v>3.8950329840900273</v>
      </c>
      <c r="AB118" s="8">
        <v>6.35</v>
      </c>
      <c r="AC118" s="8">
        <v>1.5</v>
      </c>
      <c r="AD118" s="8">
        <v>17.38</v>
      </c>
      <c r="AE118" s="8">
        <v>0.54</v>
      </c>
      <c r="AF118" s="20">
        <f t="shared" si="24"/>
        <v>17.919999999999998</v>
      </c>
      <c r="AG118" s="18">
        <f t="shared" si="25"/>
        <v>0.24641055490880867</v>
      </c>
      <c r="AH118" s="18">
        <f t="shared" si="26"/>
        <v>5.8207217694994179E-2</v>
      </c>
      <c r="AI118" s="18">
        <f t="shared" si="27"/>
        <v>0.69538222739619704</v>
      </c>
    </row>
    <row r="119" spans="1:35" x14ac:dyDescent="0.35">
      <c r="A119" s="5">
        <v>2024</v>
      </c>
      <c r="B119" s="5" t="s">
        <v>123</v>
      </c>
      <c r="C119" t="s">
        <v>124</v>
      </c>
      <c r="D119" t="s">
        <v>129</v>
      </c>
      <c r="E119" s="2">
        <f t="shared" si="14"/>
        <v>111</v>
      </c>
      <c r="F119" s="2" t="s">
        <v>332</v>
      </c>
      <c r="G119" s="7">
        <v>1</v>
      </c>
      <c r="H119" s="6"/>
      <c r="I119" s="7">
        <v>3</v>
      </c>
      <c r="J119" s="7">
        <v>16</v>
      </c>
      <c r="K119" s="7">
        <v>84</v>
      </c>
      <c r="L119" s="7">
        <v>7</v>
      </c>
      <c r="M119" s="8">
        <v>108.625</v>
      </c>
      <c r="N119" s="11">
        <f t="shared" si="15"/>
        <v>0.18018018018018017</v>
      </c>
      <c r="O119" s="11">
        <f t="shared" si="16"/>
        <v>0.7567567567567568</v>
      </c>
      <c r="P119" s="11">
        <f t="shared" si="17"/>
        <v>6.3063063063063057E-2</v>
      </c>
      <c r="Q119" s="9">
        <v>-33616682</v>
      </c>
      <c r="R119" s="9">
        <v>291804065</v>
      </c>
      <c r="S119" s="9">
        <v>106315616</v>
      </c>
      <c r="T119" s="9">
        <f t="shared" si="18"/>
        <v>33986540</v>
      </c>
      <c r="U119" s="9">
        <v>72329076</v>
      </c>
      <c r="V119" s="9">
        <f t="shared" si="19"/>
        <v>398119681</v>
      </c>
      <c r="W119" s="9">
        <f t="shared" si="20"/>
        <v>364502999</v>
      </c>
      <c r="X119" s="13">
        <f t="shared" si="21"/>
        <v>3665083.3693901035</v>
      </c>
      <c r="Y119" s="13">
        <f t="shared" si="22"/>
        <v>2999223.0609896434</v>
      </c>
      <c r="Z119" s="8">
        <v>28.01</v>
      </c>
      <c r="AA119" s="16">
        <f t="shared" si="23"/>
        <v>3.8780792574080682</v>
      </c>
      <c r="AB119" s="8">
        <v>5.4</v>
      </c>
      <c r="AC119" s="8">
        <v>1.9</v>
      </c>
      <c r="AD119" s="8">
        <v>18.09</v>
      </c>
      <c r="AE119" s="8">
        <v>2.62</v>
      </c>
      <c r="AF119" s="20">
        <f t="shared" si="24"/>
        <v>20.71</v>
      </c>
      <c r="AG119" s="18">
        <f t="shared" si="25"/>
        <v>0.19278828989646554</v>
      </c>
      <c r="AH119" s="18">
        <f t="shared" si="26"/>
        <v>6.7832916815423056E-2</v>
      </c>
      <c r="AI119" s="18">
        <f t="shared" si="27"/>
        <v>0.7393787932881114</v>
      </c>
    </row>
    <row r="120" spans="1:35" x14ac:dyDescent="0.35">
      <c r="A120" s="5">
        <v>2024</v>
      </c>
      <c r="B120" s="5" t="s">
        <v>123</v>
      </c>
      <c r="C120" t="s">
        <v>124</v>
      </c>
      <c r="D120" t="s">
        <v>126</v>
      </c>
      <c r="E120" s="2">
        <f t="shared" si="14"/>
        <v>76</v>
      </c>
      <c r="F120" s="2" t="s">
        <v>330</v>
      </c>
      <c r="G120" s="7">
        <v>1</v>
      </c>
      <c r="H120" s="7">
        <v>1</v>
      </c>
      <c r="I120" s="7">
        <v>2</v>
      </c>
      <c r="J120" s="7">
        <v>8</v>
      </c>
      <c r="K120" s="7">
        <v>60</v>
      </c>
      <c r="L120" s="7">
        <v>4</v>
      </c>
      <c r="M120" s="8">
        <v>74.125</v>
      </c>
      <c r="N120" s="11">
        <f t="shared" si="15"/>
        <v>0.15789473684210525</v>
      </c>
      <c r="O120" s="11">
        <f t="shared" si="16"/>
        <v>0.78947368421052633</v>
      </c>
      <c r="P120" s="11">
        <f t="shared" si="17"/>
        <v>5.2631578947368418E-2</v>
      </c>
      <c r="Q120" s="9">
        <v>-26419083</v>
      </c>
      <c r="R120" s="9">
        <v>235533906</v>
      </c>
      <c r="S120" s="9">
        <v>75080627</v>
      </c>
      <c r="T120" s="9">
        <f t="shared" si="18"/>
        <v>45492395</v>
      </c>
      <c r="U120" s="9">
        <v>29588232</v>
      </c>
      <c r="V120" s="9">
        <f t="shared" si="19"/>
        <v>310614533</v>
      </c>
      <c r="W120" s="9">
        <f t="shared" si="20"/>
        <v>284195450</v>
      </c>
      <c r="X120" s="13">
        <f t="shared" si="21"/>
        <v>4190415.2849915684</v>
      </c>
      <c r="Y120" s="13">
        <f t="shared" si="22"/>
        <v>3791248.5801011804</v>
      </c>
      <c r="Z120" s="8">
        <v>23.74</v>
      </c>
      <c r="AA120" s="16">
        <f t="shared" si="23"/>
        <v>3.1223673125526541</v>
      </c>
      <c r="AB120" s="8">
        <v>2</v>
      </c>
      <c r="AC120" s="8">
        <v>2</v>
      </c>
      <c r="AD120" s="8">
        <v>17.989999999999998</v>
      </c>
      <c r="AE120" s="8">
        <v>1.75</v>
      </c>
      <c r="AF120" s="20">
        <f t="shared" si="24"/>
        <v>19.739999999999998</v>
      </c>
      <c r="AG120" s="18">
        <f t="shared" si="25"/>
        <v>8.4245998315080034E-2</v>
      </c>
      <c r="AH120" s="18">
        <f t="shared" si="26"/>
        <v>8.4245998315080034E-2</v>
      </c>
      <c r="AI120" s="18">
        <f t="shared" si="27"/>
        <v>0.83150800336983988</v>
      </c>
    </row>
    <row r="121" spans="1:35" x14ac:dyDescent="0.35">
      <c r="A121" s="5">
        <v>2024</v>
      </c>
      <c r="B121" s="5" t="s">
        <v>133</v>
      </c>
      <c r="C121" t="s">
        <v>134</v>
      </c>
      <c r="D121" t="s">
        <v>136</v>
      </c>
      <c r="E121" s="2">
        <f t="shared" si="14"/>
        <v>92</v>
      </c>
      <c r="F121" s="2" t="s">
        <v>331</v>
      </c>
      <c r="G121" s="6"/>
      <c r="H121" s="6"/>
      <c r="I121" s="7">
        <v>1</v>
      </c>
      <c r="J121" s="7">
        <v>4</v>
      </c>
      <c r="K121" s="7">
        <v>74</v>
      </c>
      <c r="L121" s="7">
        <v>13</v>
      </c>
      <c r="M121" s="8">
        <v>92.875</v>
      </c>
      <c r="N121" s="11">
        <f t="shared" si="15"/>
        <v>5.434782608695652E-2</v>
      </c>
      <c r="O121" s="11">
        <f t="shared" si="16"/>
        <v>0.80434782608695654</v>
      </c>
      <c r="P121" s="11">
        <f t="shared" si="17"/>
        <v>0.14130434782608695</v>
      </c>
      <c r="Q121" s="9">
        <v>-46340218</v>
      </c>
      <c r="R121" s="9">
        <v>256028730</v>
      </c>
      <c r="S121" s="9">
        <v>75300371</v>
      </c>
      <c r="T121" s="9">
        <f t="shared" si="18"/>
        <v>59891327</v>
      </c>
      <c r="U121" s="9">
        <v>15409044</v>
      </c>
      <c r="V121" s="9">
        <f t="shared" si="19"/>
        <v>331329101</v>
      </c>
      <c r="W121" s="9">
        <f t="shared" si="20"/>
        <v>284988883</v>
      </c>
      <c r="X121" s="13">
        <f t="shared" si="21"/>
        <v>3567473.4966352624</v>
      </c>
      <c r="Y121" s="13">
        <f t="shared" si="22"/>
        <v>3401561.8519515479</v>
      </c>
      <c r="Z121" s="8">
        <v>24.01</v>
      </c>
      <c r="AA121" s="16">
        <f t="shared" si="23"/>
        <v>3.8681799250312365</v>
      </c>
      <c r="AB121" s="8">
        <v>3.88</v>
      </c>
      <c r="AC121" s="8">
        <v>4.7</v>
      </c>
      <c r="AD121" s="8">
        <v>15.43</v>
      </c>
      <c r="AE121" s="8">
        <v>0</v>
      </c>
      <c r="AF121" s="20">
        <f t="shared" si="24"/>
        <v>15.43</v>
      </c>
      <c r="AG121" s="18">
        <f t="shared" si="25"/>
        <v>0.1615993336109954</v>
      </c>
      <c r="AH121" s="18">
        <f t="shared" si="26"/>
        <v>0.19575177009579342</v>
      </c>
      <c r="AI121" s="18">
        <f t="shared" si="27"/>
        <v>0.64264889629321109</v>
      </c>
    </row>
    <row r="122" spans="1:35" x14ac:dyDescent="0.35">
      <c r="A122" s="5">
        <v>2024</v>
      </c>
      <c r="B122" s="5" t="s">
        <v>133</v>
      </c>
      <c r="C122" t="s">
        <v>134</v>
      </c>
      <c r="D122" t="s">
        <v>137</v>
      </c>
      <c r="E122" s="2">
        <f t="shared" si="14"/>
        <v>81</v>
      </c>
      <c r="F122" s="2" t="s">
        <v>331</v>
      </c>
      <c r="G122" s="6"/>
      <c r="H122" s="6"/>
      <c r="I122" s="7">
        <v>2</v>
      </c>
      <c r="J122" s="7">
        <v>4</v>
      </c>
      <c r="K122" s="7">
        <v>49</v>
      </c>
      <c r="L122" s="7">
        <v>26</v>
      </c>
      <c r="M122" s="8">
        <v>83.25</v>
      </c>
      <c r="N122" s="11">
        <f t="shared" si="15"/>
        <v>7.407407407407407E-2</v>
      </c>
      <c r="O122" s="11">
        <f t="shared" si="16"/>
        <v>0.60493827160493829</v>
      </c>
      <c r="P122" s="11">
        <f t="shared" si="17"/>
        <v>0.32098765432098764</v>
      </c>
      <c r="Q122" s="9">
        <v>-40800199</v>
      </c>
      <c r="R122" s="9">
        <v>270439966</v>
      </c>
      <c r="S122" s="9">
        <v>54663933</v>
      </c>
      <c r="T122" s="9">
        <f t="shared" si="18"/>
        <v>42732465</v>
      </c>
      <c r="U122" s="9">
        <v>11931468</v>
      </c>
      <c r="V122" s="9">
        <f t="shared" si="19"/>
        <v>325103899</v>
      </c>
      <c r="W122" s="9">
        <f t="shared" si="20"/>
        <v>284303700</v>
      </c>
      <c r="X122" s="13">
        <f t="shared" si="21"/>
        <v>3905151.9399399399</v>
      </c>
      <c r="Y122" s="13">
        <f t="shared" si="22"/>
        <v>3761831.0030030031</v>
      </c>
      <c r="Z122" s="8">
        <v>25.4</v>
      </c>
      <c r="AA122" s="16">
        <f t="shared" si="23"/>
        <v>3.2775590551181106</v>
      </c>
      <c r="AB122" s="8">
        <v>5.65</v>
      </c>
      <c r="AC122" s="8">
        <v>6.9</v>
      </c>
      <c r="AD122" s="8">
        <v>12.85</v>
      </c>
      <c r="AE122" s="8">
        <v>0</v>
      </c>
      <c r="AF122" s="20">
        <f t="shared" si="24"/>
        <v>12.85</v>
      </c>
      <c r="AG122" s="18">
        <f t="shared" si="25"/>
        <v>0.22244094488188978</v>
      </c>
      <c r="AH122" s="18">
        <f t="shared" si="26"/>
        <v>0.27165354330708663</v>
      </c>
      <c r="AI122" s="18">
        <f t="shared" si="27"/>
        <v>0.50590551181102361</v>
      </c>
    </row>
    <row r="123" spans="1:35" x14ac:dyDescent="0.35">
      <c r="A123" s="5">
        <v>2024</v>
      </c>
      <c r="B123" s="5" t="s">
        <v>133</v>
      </c>
      <c r="C123" t="s">
        <v>134</v>
      </c>
      <c r="D123" t="s">
        <v>140</v>
      </c>
      <c r="E123" s="2">
        <f t="shared" si="14"/>
        <v>97</v>
      </c>
      <c r="F123" s="2" t="s">
        <v>331</v>
      </c>
      <c r="G123" s="7">
        <v>2</v>
      </c>
      <c r="H123" s="7">
        <v>2</v>
      </c>
      <c r="I123" s="6"/>
      <c r="J123" s="7">
        <v>8</v>
      </c>
      <c r="K123" s="7">
        <v>64</v>
      </c>
      <c r="L123" s="7">
        <v>21</v>
      </c>
      <c r="M123" s="8">
        <v>96.875</v>
      </c>
      <c r="N123" s="11">
        <f t="shared" si="15"/>
        <v>0.12371134020618557</v>
      </c>
      <c r="O123" s="11">
        <f t="shared" si="16"/>
        <v>0.65979381443298968</v>
      </c>
      <c r="P123" s="11">
        <f t="shared" si="17"/>
        <v>0.21649484536082475</v>
      </c>
      <c r="Q123" s="9">
        <v>-52721902</v>
      </c>
      <c r="R123" s="9">
        <v>333572035</v>
      </c>
      <c r="S123" s="9">
        <v>82529928</v>
      </c>
      <c r="T123" s="9">
        <f t="shared" si="18"/>
        <v>67780956</v>
      </c>
      <c r="U123" s="9">
        <v>14748972</v>
      </c>
      <c r="V123" s="9">
        <f t="shared" si="19"/>
        <v>416101963</v>
      </c>
      <c r="W123" s="9">
        <f t="shared" si="20"/>
        <v>363380061</v>
      </c>
      <c r="X123" s="13">
        <f t="shared" si="21"/>
        <v>4295246.069677419</v>
      </c>
      <c r="Y123" s="13">
        <f t="shared" si="22"/>
        <v>4142998.6167741935</v>
      </c>
      <c r="Z123" s="8">
        <v>32.47</v>
      </c>
      <c r="AA123" s="16">
        <f t="shared" si="23"/>
        <v>2.9835232522328305</v>
      </c>
      <c r="AB123" s="8">
        <v>6.29</v>
      </c>
      <c r="AC123" s="8">
        <v>4.3499999999999996</v>
      </c>
      <c r="AD123" s="8">
        <v>21.83</v>
      </c>
      <c r="AE123" s="8">
        <v>0</v>
      </c>
      <c r="AF123" s="20">
        <f t="shared" si="24"/>
        <v>21.83</v>
      </c>
      <c r="AG123" s="18">
        <f t="shared" si="25"/>
        <v>0.193717277486911</v>
      </c>
      <c r="AH123" s="18">
        <f t="shared" si="26"/>
        <v>0.13396981829380966</v>
      </c>
      <c r="AI123" s="18">
        <f t="shared" si="27"/>
        <v>0.67231290421927925</v>
      </c>
    </row>
    <row r="124" spans="1:35" x14ac:dyDescent="0.35">
      <c r="A124" s="5">
        <v>2024</v>
      </c>
      <c r="B124" s="5" t="s">
        <v>133</v>
      </c>
      <c r="C124" t="s">
        <v>134</v>
      </c>
      <c r="D124" t="s">
        <v>138</v>
      </c>
      <c r="E124" s="2">
        <f t="shared" si="14"/>
        <v>103</v>
      </c>
      <c r="F124" s="2" t="s">
        <v>332</v>
      </c>
      <c r="G124" s="6"/>
      <c r="H124" s="6"/>
      <c r="I124" s="6"/>
      <c r="J124" s="7">
        <v>4</v>
      </c>
      <c r="K124" s="7">
        <v>76</v>
      </c>
      <c r="L124" s="7">
        <v>23</v>
      </c>
      <c r="M124" s="8">
        <v>105.375</v>
      </c>
      <c r="N124" s="11">
        <f t="shared" si="15"/>
        <v>3.8834951456310676E-2</v>
      </c>
      <c r="O124" s="11">
        <f t="shared" si="16"/>
        <v>0.73786407766990292</v>
      </c>
      <c r="P124" s="11">
        <f t="shared" si="17"/>
        <v>0.22330097087378642</v>
      </c>
      <c r="Q124" s="9">
        <v>-48401763</v>
      </c>
      <c r="R124" s="9">
        <v>321327016</v>
      </c>
      <c r="S124" s="9">
        <v>84531534</v>
      </c>
      <c r="T124" s="9">
        <f t="shared" si="18"/>
        <v>67740030</v>
      </c>
      <c r="U124" s="9">
        <v>16791504</v>
      </c>
      <c r="V124" s="9">
        <f t="shared" si="19"/>
        <v>405858550</v>
      </c>
      <c r="W124" s="9">
        <f t="shared" si="20"/>
        <v>357456787</v>
      </c>
      <c r="X124" s="13">
        <f t="shared" si="21"/>
        <v>3851563.9383155396</v>
      </c>
      <c r="Y124" s="13">
        <f t="shared" si="22"/>
        <v>3692213.9596678531</v>
      </c>
      <c r="Z124" s="8">
        <v>33.18</v>
      </c>
      <c r="AA124" s="16">
        <f t="shared" si="23"/>
        <v>3.1758589511754067</v>
      </c>
      <c r="AB124" s="8">
        <v>7.25</v>
      </c>
      <c r="AC124" s="8">
        <v>5</v>
      </c>
      <c r="AD124" s="8">
        <v>20.93</v>
      </c>
      <c r="AE124" s="8">
        <v>0</v>
      </c>
      <c r="AF124" s="20">
        <f t="shared" si="24"/>
        <v>20.93</v>
      </c>
      <c r="AG124" s="18">
        <f t="shared" si="25"/>
        <v>0.2185051235684147</v>
      </c>
      <c r="AH124" s="18">
        <f t="shared" si="26"/>
        <v>0.15069318866787221</v>
      </c>
      <c r="AI124" s="18">
        <f t="shared" si="27"/>
        <v>0.63080168776371304</v>
      </c>
    </row>
    <row r="125" spans="1:35" x14ac:dyDescent="0.35">
      <c r="A125" s="5">
        <v>2024</v>
      </c>
      <c r="B125" s="5" t="s">
        <v>133</v>
      </c>
      <c r="C125" t="s">
        <v>134</v>
      </c>
      <c r="D125" t="s">
        <v>135</v>
      </c>
      <c r="E125" s="2">
        <f t="shared" si="14"/>
        <v>95</v>
      </c>
      <c r="F125" s="2" t="s">
        <v>331</v>
      </c>
      <c r="G125" s="7">
        <v>1</v>
      </c>
      <c r="H125" s="6"/>
      <c r="I125" s="7">
        <v>5</v>
      </c>
      <c r="J125" s="7">
        <v>9</v>
      </c>
      <c r="K125" s="7">
        <v>47</v>
      </c>
      <c r="L125" s="7">
        <v>33</v>
      </c>
      <c r="M125" s="8">
        <v>96.25</v>
      </c>
      <c r="N125" s="11">
        <f t="shared" si="15"/>
        <v>0.15789473684210525</v>
      </c>
      <c r="O125" s="11">
        <f t="shared" si="16"/>
        <v>0.49473684210526314</v>
      </c>
      <c r="P125" s="11">
        <f t="shared" si="17"/>
        <v>0.3473684210526316</v>
      </c>
      <c r="Q125" s="9">
        <v>-43152484</v>
      </c>
      <c r="R125" s="9">
        <v>295013557</v>
      </c>
      <c r="S125" s="9">
        <v>56000913</v>
      </c>
      <c r="T125" s="9">
        <f t="shared" si="18"/>
        <v>46699689</v>
      </c>
      <c r="U125" s="9">
        <v>9301224</v>
      </c>
      <c r="V125" s="9">
        <f t="shared" si="19"/>
        <v>351014470</v>
      </c>
      <c r="W125" s="9">
        <f t="shared" si="20"/>
        <v>307861986</v>
      </c>
      <c r="X125" s="13">
        <f t="shared" si="21"/>
        <v>3646903.5844155843</v>
      </c>
      <c r="Y125" s="13">
        <f t="shared" si="22"/>
        <v>3550267.4909090907</v>
      </c>
      <c r="Z125" s="8">
        <v>30.79</v>
      </c>
      <c r="AA125" s="16">
        <f t="shared" si="23"/>
        <v>3.126014939915557</v>
      </c>
      <c r="AB125" s="8">
        <v>12.85</v>
      </c>
      <c r="AC125" s="8">
        <v>5.56</v>
      </c>
      <c r="AD125" s="8">
        <v>9.75</v>
      </c>
      <c r="AE125" s="8">
        <v>2.63</v>
      </c>
      <c r="AF125" s="20">
        <f t="shared" si="24"/>
        <v>12.379999999999999</v>
      </c>
      <c r="AG125" s="18">
        <f t="shared" si="25"/>
        <v>0.41734329327703801</v>
      </c>
      <c r="AH125" s="18">
        <f t="shared" si="26"/>
        <v>0.18057810977590125</v>
      </c>
      <c r="AI125" s="18">
        <f t="shared" si="27"/>
        <v>0.40207859694706072</v>
      </c>
    </row>
    <row r="126" spans="1:35" x14ac:dyDescent="0.35">
      <c r="A126" s="5">
        <v>2024</v>
      </c>
      <c r="B126" s="5" t="s">
        <v>133</v>
      </c>
      <c r="C126" t="s">
        <v>134</v>
      </c>
      <c r="D126" t="s">
        <v>139</v>
      </c>
      <c r="E126" s="2">
        <f t="shared" si="14"/>
        <v>85</v>
      </c>
      <c r="F126" s="2" t="s">
        <v>331</v>
      </c>
      <c r="G126" s="7">
        <v>1</v>
      </c>
      <c r="H126" s="6"/>
      <c r="I126" s="6"/>
      <c r="J126" s="7">
        <v>2</v>
      </c>
      <c r="K126" s="7">
        <v>31</v>
      </c>
      <c r="L126" s="7">
        <v>51</v>
      </c>
      <c r="M126" s="8">
        <v>90.625</v>
      </c>
      <c r="N126" s="11">
        <f t="shared" si="15"/>
        <v>3.5294117647058823E-2</v>
      </c>
      <c r="O126" s="11">
        <f t="shared" si="16"/>
        <v>0.36470588235294116</v>
      </c>
      <c r="P126" s="11">
        <f t="shared" si="17"/>
        <v>0.6</v>
      </c>
      <c r="Q126" s="9">
        <v>-44383698</v>
      </c>
      <c r="R126" s="9">
        <v>289533472</v>
      </c>
      <c r="S126" s="9">
        <v>79483915</v>
      </c>
      <c r="T126" s="9">
        <f t="shared" si="18"/>
        <v>48261835</v>
      </c>
      <c r="U126" s="9">
        <v>31222080</v>
      </c>
      <c r="V126" s="9">
        <f t="shared" si="19"/>
        <v>369017387</v>
      </c>
      <c r="W126" s="9">
        <f t="shared" si="20"/>
        <v>324633689</v>
      </c>
      <c r="X126" s="13">
        <f t="shared" si="21"/>
        <v>4071915.9944827585</v>
      </c>
      <c r="Y126" s="13">
        <f t="shared" si="22"/>
        <v>3727396.4910344826</v>
      </c>
      <c r="Z126" s="8">
        <v>28.02</v>
      </c>
      <c r="AA126" s="16">
        <f t="shared" si="23"/>
        <v>3.2342969307637404</v>
      </c>
      <c r="AB126" s="8">
        <v>9.41</v>
      </c>
      <c r="AC126" s="8">
        <v>3</v>
      </c>
      <c r="AD126" s="8">
        <v>14.61</v>
      </c>
      <c r="AE126" s="8">
        <v>1</v>
      </c>
      <c r="AF126" s="20">
        <f t="shared" si="24"/>
        <v>15.61</v>
      </c>
      <c r="AG126" s="18">
        <f t="shared" si="25"/>
        <v>0.33583154889364741</v>
      </c>
      <c r="AH126" s="18">
        <f t="shared" si="26"/>
        <v>0.10706638115631692</v>
      </c>
      <c r="AI126" s="18">
        <f t="shared" si="27"/>
        <v>0.55710206995003564</v>
      </c>
    </row>
    <row r="127" spans="1:35" x14ac:dyDescent="0.35">
      <c r="A127" s="5">
        <v>2024</v>
      </c>
      <c r="B127" s="5" t="s">
        <v>141</v>
      </c>
      <c r="C127" t="s">
        <v>142</v>
      </c>
      <c r="D127" t="s">
        <v>143</v>
      </c>
      <c r="E127" s="2">
        <f t="shared" si="14"/>
        <v>73</v>
      </c>
      <c r="F127" s="2" t="s">
        <v>330</v>
      </c>
      <c r="G127" s="7">
        <v>1</v>
      </c>
      <c r="H127" s="6"/>
      <c r="I127" s="7">
        <v>9</v>
      </c>
      <c r="J127" s="7">
        <v>10</v>
      </c>
      <c r="K127" s="7">
        <v>46</v>
      </c>
      <c r="L127" s="7">
        <v>7</v>
      </c>
      <c r="M127" s="8">
        <v>69.875</v>
      </c>
      <c r="N127" s="11">
        <f t="shared" si="15"/>
        <v>0.27397260273972601</v>
      </c>
      <c r="O127" s="11">
        <f t="shared" si="16"/>
        <v>0.63013698630136983</v>
      </c>
      <c r="P127" s="11">
        <f t="shared" si="17"/>
        <v>9.5890410958904104E-2</v>
      </c>
      <c r="Q127" s="9">
        <v>-29107677</v>
      </c>
      <c r="R127" s="9">
        <v>219692342</v>
      </c>
      <c r="S127" s="9">
        <v>46248637</v>
      </c>
      <c r="T127" s="9">
        <f t="shared" si="18"/>
        <v>24016069</v>
      </c>
      <c r="U127" s="9">
        <v>22232568</v>
      </c>
      <c r="V127" s="9">
        <f t="shared" si="19"/>
        <v>265940979</v>
      </c>
      <c r="W127" s="9">
        <f t="shared" si="20"/>
        <v>236833302</v>
      </c>
      <c r="X127" s="13">
        <f t="shared" si="21"/>
        <v>3805953.1878354205</v>
      </c>
      <c r="Y127" s="13">
        <f t="shared" si="22"/>
        <v>3487776.9016100178</v>
      </c>
      <c r="Z127" s="8">
        <v>23.03</v>
      </c>
      <c r="AA127" s="16">
        <f t="shared" si="23"/>
        <v>3.0340859748154578</v>
      </c>
      <c r="AB127" s="8">
        <v>5.8</v>
      </c>
      <c r="AC127" s="8">
        <v>3.37</v>
      </c>
      <c r="AD127" s="8">
        <v>11.98</v>
      </c>
      <c r="AE127" s="8">
        <v>1.88</v>
      </c>
      <c r="AF127" s="20">
        <f t="shared" si="24"/>
        <v>13.86</v>
      </c>
      <c r="AG127" s="18">
        <f t="shared" si="25"/>
        <v>0.2518454190186713</v>
      </c>
      <c r="AH127" s="18">
        <f t="shared" si="26"/>
        <v>0.14633087277464177</v>
      </c>
      <c r="AI127" s="18">
        <f t="shared" si="27"/>
        <v>0.60182370820668685</v>
      </c>
    </row>
    <row r="128" spans="1:35" x14ac:dyDescent="0.35">
      <c r="A128" s="5">
        <v>2024</v>
      </c>
      <c r="B128" s="5" t="s">
        <v>144</v>
      </c>
      <c r="C128" t="s">
        <v>145</v>
      </c>
      <c r="D128" t="s">
        <v>149</v>
      </c>
      <c r="E128" s="2">
        <f t="shared" si="14"/>
        <v>138</v>
      </c>
      <c r="F128" s="2" t="s">
        <v>332</v>
      </c>
      <c r="G128" s="6"/>
      <c r="H128" s="6"/>
      <c r="I128" s="7">
        <v>2</v>
      </c>
      <c r="J128" s="7">
        <v>13</v>
      </c>
      <c r="K128" s="7">
        <v>96</v>
      </c>
      <c r="L128" s="7">
        <v>27</v>
      </c>
      <c r="M128" s="8">
        <v>139.25</v>
      </c>
      <c r="N128" s="11">
        <f t="shared" si="15"/>
        <v>0.10869565217391304</v>
      </c>
      <c r="O128" s="11">
        <f t="shared" si="16"/>
        <v>0.69565217391304346</v>
      </c>
      <c r="P128" s="11">
        <f t="shared" si="17"/>
        <v>0.19565217391304349</v>
      </c>
      <c r="Q128" s="9">
        <v>-69630471</v>
      </c>
      <c r="R128" s="9">
        <v>381247280</v>
      </c>
      <c r="S128" s="9">
        <v>80665244</v>
      </c>
      <c r="T128" s="9">
        <f t="shared" si="18"/>
        <v>46021796</v>
      </c>
      <c r="U128" s="9">
        <v>34643448</v>
      </c>
      <c r="V128" s="9">
        <f t="shared" si="19"/>
        <v>461912524</v>
      </c>
      <c r="W128" s="9">
        <f t="shared" si="20"/>
        <v>392282053</v>
      </c>
      <c r="X128" s="13">
        <f t="shared" si="21"/>
        <v>3317145.594254937</v>
      </c>
      <c r="Y128" s="13">
        <f t="shared" si="22"/>
        <v>3068359.6122082584</v>
      </c>
      <c r="Z128" s="8">
        <v>35.229999999999997</v>
      </c>
      <c r="AA128" s="16">
        <f t="shared" si="23"/>
        <v>3.9525972182798754</v>
      </c>
      <c r="AB128" s="8">
        <v>16.100000000000001</v>
      </c>
      <c r="AC128" s="8">
        <v>9.6</v>
      </c>
      <c r="AD128" s="8">
        <v>7.1</v>
      </c>
      <c r="AE128" s="8">
        <v>2.4300000000000002</v>
      </c>
      <c r="AF128" s="20">
        <f t="shared" si="24"/>
        <v>9.5299999999999994</v>
      </c>
      <c r="AG128" s="18">
        <f t="shared" si="25"/>
        <v>0.45699687766108438</v>
      </c>
      <c r="AH128" s="18">
        <f t="shared" si="26"/>
        <v>0.27249503264263414</v>
      </c>
      <c r="AI128" s="18">
        <f t="shared" si="27"/>
        <v>0.2705080896962816</v>
      </c>
    </row>
    <row r="129" spans="1:35" x14ac:dyDescent="0.35">
      <c r="A129" s="5">
        <v>2024</v>
      </c>
      <c r="B129" s="5" t="s">
        <v>144</v>
      </c>
      <c r="C129" t="s">
        <v>145</v>
      </c>
      <c r="D129" t="s">
        <v>148</v>
      </c>
      <c r="E129" s="2">
        <f t="shared" si="14"/>
        <v>159</v>
      </c>
      <c r="F129" s="2" t="s">
        <v>332</v>
      </c>
      <c r="G129" s="6"/>
      <c r="H129" s="7">
        <v>1</v>
      </c>
      <c r="I129" s="7">
        <v>2</v>
      </c>
      <c r="J129" s="7">
        <v>10</v>
      </c>
      <c r="K129" s="7">
        <v>118</v>
      </c>
      <c r="L129" s="7">
        <v>28</v>
      </c>
      <c r="M129" s="8">
        <v>160.375</v>
      </c>
      <c r="N129" s="11">
        <f t="shared" si="15"/>
        <v>8.1761006289308172E-2</v>
      </c>
      <c r="O129" s="11">
        <f t="shared" si="16"/>
        <v>0.74213836477987416</v>
      </c>
      <c r="P129" s="11">
        <f t="shared" si="17"/>
        <v>0.1761006289308176</v>
      </c>
      <c r="Q129" s="9">
        <v>-70906761</v>
      </c>
      <c r="R129" s="9">
        <v>441135190</v>
      </c>
      <c r="S129" s="9">
        <v>184420148</v>
      </c>
      <c r="T129" s="9">
        <f t="shared" si="18"/>
        <v>37931986</v>
      </c>
      <c r="U129" s="9">
        <v>146488162</v>
      </c>
      <c r="V129" s="9">
        <f t="shared" si="19"/>
        <v>625555338</v>
      </c>
      <c r="W129" s="9">
        <f t="shared" si="20"/>
        <v>554648577</v>
      </c>
      <c r="X129" s="13">
        <f t="shared" si="21"/>
        <v>3900578.8807482463</v>
      </c>
      <c r="Y129" s="13">
        <f t="shared" si="22"/>
        <v>2987168.6734216679</v>
      </c>
      <c r="Z129" s="8">
        <v>44.6</v>
      </c>
      <c r="AA129" s="16">
        <f t="shared" si="23"/>
        <v>3.5958520179372195</v>
      </c>
      <c r="AB129" s="8">
        <v>12.6</v>
      </c>
      <c r="AC129" s="8">
        <v>12.9</v>
      </c>
      <c r="AD129" s="8">
        <v>16.600000000000001</v>
      </c>
      <c r="AE129" s="8">
        <v>2.5</v>
      </c>
      <c r="AF129" s="20">
        <f t="shared" si="24"/>
        <v>19.100000000000001</v>
      </c>
      <c r="AG129" s="18">
        <f t="shared" si="25"/>
        <v>0.28251121076233182</v>
      </c>
      <c r="AH129" s="18">
        <f t="shared" si="26"/>
        <v>0.28923766816143498</v>
      </c>
      <c r="AI129" s="18">
        <f t="shared" si="27"/>
        <v>0.4282511210762332</v>
      </c>
    </row>
    <row r="130" spans="1:35" x14ac:dyDescent="0.35">
      <c r="A130" s="5">
        <v>2024</v>
      </c>
      <c r="B130" s="5" t="s">
        <v>144</v>
      </c>
      <c r="C130" t="s">
        <v>145</v>
      </c>
      <c r="D130" t="s">
        <v>147</v>
      </c>
      <c r="E130" s="2">
        <f t="shared" si="14"/>
        <v>89</v>
      </c>
      <c r="F130" s="2" t="s">
        <v>331</v>
      </c>
      <c r="G130" s="7">
        <v>1</v>
      </c>
      <c r="H130" s="6"/>
      <c r="I130" s="7">
        <v>1</v>
      </c>
      <c r="J130" s="7">
        <v>10</v>
      </c>
      <c r="K130" s="7">
        <v>70</v>
      </c>
      <c r="L130" s="7">
        <v>7</v>
      </c>
      <c r="M130" s="8">
        <v>87.875</v>
      </c>
      <c r="N130" s="11">
        <f t="shared" si="15"/>
        <v>0.1348314606741573</v>
      </c>
      <c r="O130" s="11">
        <f t="shared" si="16"/>
        <v>0.7865168539325843</v>
      </c>
      <c r="P130" s="11">
        <f t="shared" si="17"/>
        <v>7.8651685393258425E-2</v>
      </c>
      <c r="Q130" s="9">
        <v>-33953994</v>
      </c>
      <c r="R130" s="9">
        <v>255630304</v>
      </c>
      <c r="S130" s="9">
        <v>33550100</v>
      </c>
      <c r="T130" s="9">
        <f t="shared" si="18"/>
        <v>24089232</v>
      </c>
      <c r="U130" s="9">
        <v>9460868</v>
      </c>
      <c r="V130" s="9">
        <f t="shared" si="19"/>
        <v>289180404</v>
      </c>
      <c r="W130" s="9">
        <f t="shared" si="20"/>
        <v>255226410</v>
      </c>
      <c r="X130" s="13">
        <f t="shared" si="21"/>
        <v>3290815.4082503556</v>
      </c>
      <c r="Y130" s="13">
        <f t="shared" si="22"/>
        <v>3183152.6145092463</v>
      </c>
      <c r="Z130" s="8">
        <v>19.8</v>
      </c>
      <c r="AA130" s="16">
        <f t="shared" si="23"/>
        <v>4.4381313131313131</v>
      </c>
      <c r="AB130" s="8">
        <v>8.4499999999999993</v>
      </c>
      <c r="AC130" s="8">
        <v>6.2</v>
      </c>
      <c r="AD130" s="8">
        <v>4.4000000000000004</v>
      </c>
      <c r="AE130" s="8">
        <v>0.75</v>
      </c>
      <c r="AF130" s="20">
        <f t="shared" si="24"/>
        <v>5.15</v>
      </c>
      <c r="AG130" s="18">
        <f t="shared" si="25"/>
        <v>0.42676767676767674</v>
      </c>
      <c r="AH130" s="18">
        <f t="shared" si="26"/>
        <v>0.31313131313131315</v>
      </c>
      <c r="AI130" s="18">
        <f t="shared" si="27"/>
        <v>0.26010101010101011</v>
      </c>
    </row>
    <row r="131" spans="1:35" x14ac:dyDescent="0.35">
      <c r="A131" s="5">
        <v>2024</v>
      </c>
      <c r="B131" s="5" t="s">
        <v>144</v>
      </c>
      <c r="C131" t="s">
        <v>145</v>
      </c>
      <c r="D131" t="s">
        <v>146</v>
      </c>
      <c r="E131" s="2">
        <f t="shared" ref="E131:E194" si="28">G131+H131+I131+J131+K131+L131</f>
        <v>125</v>
      </c>
      <c r="F131" s="2" t="s">
        <v>332</v>
      </c>
      <c r="G131" s="6"/>
      <c r="H131" s="7">
        <v>1</v>
      </c>
      <c r="I131" s="6"/>
      <c r="J131" s="7">
        <v>10</v>
      </c>
      <c r="K131" s="7">
        <v>76</v>
      </c>
      <c r="L131" s="7">
        <v>38</v>
      </c>
      <c r="M131" s="8">
        <v>128.125</v>
      </c>
      <c r="N131" s="11">
        <f t="shared" ref="N131:N194" si="29">(G131+H131+I131+J131)/E131</f>
        <v>8.7999999999999995E-2</v>
      </c>
      <c r="O131" s="11">
        <f t="shared" ref="O131:O194" si="30">K131/E131</f>
        <v>0.60799999999999998</v>
      </c>
      <c r="P131" s="11">
        <f t="shared" ref="P131:P194" si="31">L131/E131</f>
        <v>0.30399999999999999</v>
      </c>
      <c r="Q131" s="9">
        <v>-60276547</v>
      </c>
      <c r="R131" s="9">
        <v>333805570</v>
      </c>
      <c r="S131" s="9">
        <v>56013795</v>
      </c>
      <c r="T131" s="9">
        <f t="shared" ref="T131:T194" si="32">S131-U131</f>
        <v>36112071</v>
      </c>
      <c r="U131" s="9">
        <v>19901724</v>
      </c>
      <c r="V131" s="9">
        <f t="shared" ref="V131:V194" si="33">R131+S131</f>
        <v>389819365</v>
      </c>
      <c r="W131" s="9">
        <f t="shared" ref="W131:W194" si="34">V131+Q131</f>
        <v>329542818</v>
      </c>
      <c r="X131" s="13">
        <f t="shared" ref="X131:X194" si="35">V131/M131</f>
        <v>3042492.6048780489</v>
      </c>
      <c r="Y131" s="13">
        <f t="shared" ref="Y131:Y194" si="36">(V131-U131)/M131</f>
        <v>2887162.076097561</v>
      </c>
      <c r="Z131" s="8">
        <v>32.85</v>
      </c>
      <c r="AA131" s="16">
        <f t="shared" ref="AA131:AA194" si="37">M131/Z131</f>
        <v>3.9003044140030441</v>
      </c>
      <c r="AB131" s="8">
        <v>8.75</v>
      </c>
      <c r="AC131" s="8">
        <v>5.75</v>
      </c>
      <c r="AD131" s="8">
        <v>17.350000000000001</v>
      </c>
      <c r="AE131" s="8">
        <v>1</v>
      </c>
      <c r="AF131" s="20">
        <f t="shared" ref="AF131:AF194" si="38">AD131+AE131</f>
        <v>18.350000000000001</v>
      </c>
      <c r="AG131" s="18">
        <f t="shared" ref="AG131:AG194" si="39">AB131/Z131</f>
        <v>0.26636225266362251</v>
      </c>
      <c r="AH131" s="18">
        <f t="shared" ref="AH131:AH194" si="40">AC131/Z131</f>
        <v>0.17503805175038051</v>
      </c>
      <c r="AI131" s="18">
        <f t="shared" ref="AI131:AI194" si="41">AF131/Z131</f>
        <v>0.55859969558599698</v>
      </c>
    </row>
    <row r="132" spans="1:35" x14ac:dyDescent="0.35">
      <c r="A132" s="5">
        <v>2024</v>
      </c>
      <c r="B132" s="5" t="s">
        <v>150</v>
      </c>
      <c r="C132" t="s">
        <v>151</v>
      </c>
      <c r="D132" t="s">
        <v>152</v>
      </c>
      <c r="E132" s="2">
        <f t="shared" si="28"/>
        <v>30</v>
      </c>
      <c r="F132" s="2" t="s">
        <v>328</v>
      </c>
      <c r="G132" s="6"/>
      <c r="H132" s="6"/>
      <c r="I132" s="6"/>
      <c r="J132" s="7">
        <v>7</v>
      </c>
      <c r="K132" s="7">
        <v>16</v>
      </c>
      <c r="L132" s="7">
        <v>7</v>
      </c>
      <c r="M132" s="8">
        <v>30</v>
      </c>
      <c r="N132" s="11">
        <f t="shared" si="29"/>
        <v>0.23333333333333334</v>
      </c>
      <c r="O132" s="11">
        <f t="shared" si="30"/>
        <v>0.53333333333333333</v>
      </c>
      <c r="P132" s="11">
        <f t="shared" si="31"/>
        <v>0.23333333333333334</v>
      </c>
      <c r="Q132" s="9">
        <v>-22898096</v>
      </c>
      <c r="R132" s="9">
        <v>146840670</v>
      </c>
      <c r="S132" s="9">
        <v>29605353</v>
      </c>
      <c r="T132" s="9">
        <f t="shared" si="32"/>
        <v>18967473</v>
      </c>
      <c r="U132" s="9">
        <v>10637880</v>
      </c>
      <c r="V132" s="9">
        <f t="shared" si="33"/>
        <v>176446023</v>
      </c>
      <c r="W132" s="9">
        <f t="shared" si="34"/>
        <v>153547927</v>
      </c>
      <c r="X132" s="13">
        <f t="shared" si="35"/>
        <v>5881534.0999999996</v>
      </c>
      <c r="Y132" s="13">
        <f t="shared" si="36"/>
        <v>5526938.0999999996</v>
      </c>
      <c r="Z132" s="8">
        <v>12.65</v>
      </c>
      <c r="AA132" s="16">
        <f t="shared" si="37"/>
        <v>2.3715415019762847</v>
      </c>
      <c r="AB132" s="8">
        <v>4</v>
      </c>
      <c r="AC132" s="8">
        <v>3</v>
      </c>
      <c r="AD132" s="8">
        <v>4.6500000000000004</v>
      </c>
      <c r="AE132" s="8">
        <v>1</v>
      </c>
      <c r="AF132" s="20">
        <f t="shared" si="38"/>
        <v>5.65</v>
      </c>
      <c r="AG132" s="18">
        <f t="shared" si="39"/>
        <v>0.31620553359683795</v>
      </c>
      <c r="AH132" s="18">
        <f t="shared" si="40"/>
        <v>0.23715415019762845</v>
      </c>
      <c r="AI132" s="18">
        <f t="shared" si="41"/>
        <v>0.44664031620553363</v>
      </c>
    </row>
    <row r="133" spans="1:35" x14ac:dyDescent="0.35">
      <c r="A133" s="5">
        <v>2024</v>
      </c>
      <c r="B133" s="5" t="s">
        <v>153</v>
      </c>
      <c r="C133" t="s">
        <v>154</v>
      </c>
      <c r="D133" t="s">
        <v>156</v>
      </c>
      <c r="E133" s="2">
        <f t="shared" si="28"/>
        <v>34</v>
      </c>
      <c r="F133" s="2" t="s">
        <v>328</v>
      </c>
      <c r="G133" s="6"/>
      <c r="H133" s="7">
        <v>1</v>
      </c>
      <c r="I133" s="7">
        <v>3</v>
      </c>
      <c r="J133" s="7">
        <v>2</v>
      </c>
      <c r="K133" s="7">
        <v>27</v>
      </c>
      <c r="L133" s="7">
        <v>1</v>
      </c>
      <c r="M133" s="8">
        <v>32.75</v>
      </c>
      <c r="N133" s="11">
        <f t="shared" si="29"/>
        <v>0.17647058823529413</v>
      </c>
      <c r="O133" s="11">
        <f t="shared" si="30"/>
        <v>0.79411764705882348</v>
      </c>
      <c r="P133" s="11">
        <f t="shared" si="31"/>
        <v>2.9411764705882353E-2</v>
      </c>
      <c r="Q133" s="9">
        <v>-37348375</v>
      </c>
      <c r="R133" s="9">
        <v>301153891</v>
      </c>
      <c r="S133" s="9">
        <v>71329497</v>
      </c>
      <c r="T133" s="9">
        <f t="shared" si="32"/>
        <v>31693881</v>
      </c>
      <c r="U133" s="9">
        <v>39635616</v>
      </c>
      <c r="V133" s="9">
        <f t="shared" si="33"/>
        <v>372483388</v>
      </c>
      <c r="W133" s="9">
        <f t="shared" si="34"/>
        <v>335135013</v>
      </c>
      <c r="X133" s="13">
        <f t="shared" si="35"/>
        <v>11373538.564885497</v>
      </c>
      <c r="Y133" s="13">
        <f t="shared" si="36"/>
        <v>10163290.748091603</v>
      </c>
      <c r="Z133" s="8">
        <v>14.22</v>
      </c>
      <c r="AA133" s="16">
        <f t="shared" si="37"/>
        <v>2.3030942334739803</v>
      </c>
      <c r="AB133" s="8">
        <v>5.85</v>
      </c>
      <c r="AC133" s="8">
        <v>1.75</v>
      </c>
      <c r="AD133" s="8">
        <v>5.62</v>
      </c>
      <c r="AE133" s="8">
        <v>1</v>
      </c>
      <c r="AF133" s="20">
        <f t="shared" si="38"/>
        <v>6.62</v>
      </c>
      <c r="AG133" s="18">
        <f t="shared" si="39"/>
        <v>0.41139240506329111</v>
      </c>
      <c r="AH133" s="18">
        <f t="shared" si="40"/>
        <v>0.1230661040787623</v>
      </c>
      <c r="AI133" s="18">
        <f t="shared" si="41"/>
        <v>0.46554149085794655</v>
      </c>
    </row>
    <row r="134" spans="1:35" x14ac:dyDescent="0.35">
      <c r="A134" s="5">
        <v>2024</v>
      </c>
      <c r="B134" s="5" t="s">
        <v>153</v>
      </c>
      <c r="C134" t="s">
        <v>154</v>
      </c>
      <c r="D134" t="s">
        <v>158</v>
      </c>
      <c r="E134" s="2">
        <f t="shared" si="28"/>
        <v>28</v>
      </c>
      <c r="F134" s="2" t="s">
        <v>328</v>
      </c>
      <c r="G134" s="6"/>
      <c r="H134" s="6"/>
      <c r="I134" s="7">
        <v>2</v>
      </c>
      <c r="J134" s="7">
        <v>9</v>
      </c>
      <c r="K134" s="7">
        <v>17</v>
      </c>
      <c r="L134" s="6"/>
      <c r="M134" s="8">
        <v>26.375</v>
      </c>
      <c r="N134" s="11">
        <f t="shared" si="29"/>
        <v>0.39285714285714285</v>
      </c>
      <c r="O134" s="11">
        <f t="shared" si="30"/>
        <v>0.6071428571428571</v>
      </c>
      <c r="P134" s="11">
        <f t="shared" si="31"/>
        <v>0</v>
      </c>
      <c r="Q134" s="9">
        <v>-11908815</v>
      </c>
      <c r="R134" s="9">
        <v>105276256</v>
      </c>
      <c r="S134" s="9">
        <v>40015036</v>
      </c>
      <c r="T134" s="9">
        <f t="shared" si="32"/>
        <v>9047704</v>
      </c>
      <c r="U134" s="9">
        <v>30967332</v>
      </c>
      <c r="V134" s="9">
        <f t="shared" si="33"/>
        <v>145291292</v>
      </c>
      <c r="W134" s="9">
        <f t="shared" si="34"/>
        <v>133382477</v>
      </c>
      <c r="X134" s="13">
        <f t="shared" si="35"/>
        <v>5508674.5781990523</v>
      </c>
      <c r="Y134" s="13">
        <f t="shared" si="36"/>
        <v>4334557.7251184834</v>
      </c>
      <c r="Z134" s="8">
        <v>10.1</v>
      </c>
      <c r="AA134" s="16">
        <f t="shared" si="37"/>
        <v>2.6113861386138613</v>
      </c>
      <c r="AB134" s="8">
        <v>2</v>
      </c>
      <c r="AC134" s="8">
        <v>0</v>
      </c>
      <c r="AD134" s="8">
        <v>7.05</v>
      </c>
      <c r="AE134" s="8">
        <v>1.05</v>
      </c>
      <c r="AF134" s="20">
        <f t="shared" si="38"/>
        <v>8.1</v>
      </c>
      <c r="AG134" s="18">
        <f t="shared" si="39"/>
        <v>0.19801980198019803</v>
      </c>
      <c r="AH134" s="18">
        <f t="shared" si="40"/>
        <v>0</v>
      </c>
      <c r="AI134" s="18">
        <f t="shared" si="41"/>
        <v>0.80198019801980203</v>
      </c>
    </row>
    <row r="135" spans="1:35" x14ac:dyDescent="0.35">
      <c r="A135" s="5">
        <v>2024</v>
      </c>
      <c r="B135" s="5" t="s">
        <v>153</v>
      </c>
      <c r="C135" t="s">
        <v>154</v>
      </c>
      <c r="D135" t="s">
        <v>155</v>
      </c>
      <c r="E135" s="2">
        <f t="shared" si="28"/>
        <v>57</v>
      </c>
      <c r="F135" s="2" t="s">
        <v>329</v>
      </c>
      <c r="G135" s="7">
        <v>1</v>
      </c>
      <c r="H135" s="6"/>
      <c r="I135" s="7">
        <v>1</v>
      </c>
      <c r="J135" s="7">
        <v>4</v>
      </c>
      <c r="K135" s="7">
        <v>42</v>
      </c>
      <c r="L135" s="7">
        <v>9</v>
      </c>
      <c r="M135" s="8">
        <v>56.875</v>
      </c>
      <c r="N135" s="11">
        <f t="shared" si="29"/>
        <v>0.10526315789473684</v>
      </c>
      <c r="O135" s="11">
        <f t="shared" si="30"/>
        <v>0.73684210526315785</v>
      </c>
      <c r="P135" s="11">
        <f t="shared" si="31"/>
        <v>0.15789473684210525</v>
      </c>
      <c r="Q135" s="9">
        <v>-27024017</v>
      </c>
      <c r="R135" s="9">
        <v>205892352</v>
      </c>
      <c r="S135" s="9">
        <v>41460587</v>
      </c>
      <c r="T135" s="9">
        <f t="shared" si="32"/>
        <v>21691523</v>
      </c>
      <c r="U135" s="9">
        <v>19769064</v>
      </c>
      <c r="V135" s="9">
        <f t="shared" si="33"/>
        <v>247352939</v>
      </c>
      <c r="W135" s="9">
        <f t="shared" si="34"/>
        <v>220328922</v>
      </c>
      <c r="X135" s="13">
        <f t="shared" si="35"/>
        <v>4349062.6637362633</v>
      </c>
      <c r="Y135" s="13">
        <f t="shared" si="36"/>
        <v>4001474.7252747254</v>
      </c>
      <c r="Z135" s="8">
        <v>18.68</v>
      </c>
      <c r="AA135" s="16">
        <f t="shared" si="37"/>
        <v>3.0447002141327624</v>
      </c>
      <c r="AB135" s="8">
        <v>3.78</v>
      </c>
      <c r="AC135" s="8">
        <v>2.68</v>
      </c>
      <c r="AD135" s="8">
        <v>11.32</v>
      </c>
      <c r="AE135" s="8">
        <v>0.9</v>
      </c>
      <c r="AF135" s="20">
        <f t="shared" si="38"/>
        <v>12.22</v>
      </c>
      <c r="AG135" s="18">
        <f t="shared" si="39"/>
        <v>0.20235546038543897</v>
      </c>
      <c r="AH135" s="18">
        <f t="shared" si="40"/>
        <v>0.14346895074946467</v>
      </c>
      <c r="AI135" s="18">
        <f t="shared" si="41"/>
        <v>0.65417558886509641</v>
      </c>
    </row>
    <row r="136" spans="1:35" x14ac:dyDescent="0.35">
      <c r="A136" s="5">
        <v>2024</v>
      </c>
      <c r="B136" s="5" t="s">
        <v>153</v>
      </c>
      <c r="C136" t="s">
        <v>154</v>
      </c>
      <c r="D136" t="s">
        <v>157</v>
      </c>
      <c r="E136" s="2">
        <f t="shared" si="28"/>
        <v>68</v>
      </c>
      <c r="F136" s="2" t="s">
        <v>330</v>
      </c>
      <c r="G136" s="6"/>
      <c r="H136" s="6"/>
      <c r="I136" s="7">
        <v>3</v>
      </c>
      <c r="J136" s="7">
        <v>10</v>
      </c>
      <c r="K136" s="7">
        <v>49</v>
      </c>
      <c r="L136" s="7">
        <v>6</v>
      </c>
      <c r="M136" s="8">
        <v>66.75</v>
      </c>
      <c r="N136" s="11">
        <f t="shared" si="29"/>
        <v>0.19117647058823528</v>
      </c>
      <c r="O136" s="11">
        <f t="shared" si="30"/>
        <v>0.72058823529411764</v>
      </c>
      <c r="P136" s="11">
        <f t="shared" si="31"/>
        <v>8.8235294117647065E-2</v>
      </c>
      <c r="Q136" s="9">
        <v>-15770615</v>
      </c>
      <c r="R136" s="9">
        <v>145348212</v>
      </c>
      <c r="S136" s="9">
        <v>60560581</v>
      </c>
      <c r="T136" s="9">
        <f t="shared" si="32"/>
        <v>23310289</v>
      </c>
      <c r="U136" s="9">
        <v>37250292</v>
      </c>
      <c r="V136" s="9">
        <f t="shared" si="33"/>
        <v>205908793</v>
      </c>
      <c r="W136" s="9">
        <f t="shared" si="34"/>
        <v>190138178</v>
      </c>
      <c r="X136" s="13">
        <f t="shared" si="35"/>
        <v>3084775.9250936331</v>
      </c>
      <c r="Y136" s="13">
        <f t="shared" si="36"/>
        <v>2526719.1161048687</v>
      </c>
      <c r="Z136" s="8">
        <v>26.59</v>
      </c>
      <c r="AA136" s="16">
        <f t="shared" si="37"/>
        <v>2.5103422339225272</v>
      </c>
      <c r="AB136" s="8">
        <v>9.84</v>
      </c>
      <c r="AC136" s="8">
        <v>2.75</v>
      </c>
      <c r="AD136" s="8">
        <v>13</v>
      </c>
      <c r="AE136" s="8">
        <v>1</v>
      </c>
      <c r="AF136" s="20">
        <f t="shared" si="38"/>
        <v>14</v>
      </c>
      <c r="AG136" s="18">
        <f t="shared" si="39"/>
        <v>0.37006393380970287</v>
      </c>
      <c r="AH136" s="18">
        <f t="shared" si="40"/>
        <v>0.10342233922527266</v>
      </c>
      <c r="AI136" s="18">
        <f t="shared" si="41"/>
        <v>0.52651372696502441</v>
      </c>
    </row>
    <row r="137" spans="1:35" x14ac:dyDescent="0.35">
      <c r="A137" s="5">
        <v>2024</v>
      </c>
      <c r="B137" s="5" t="s">
        <v>159</v>
      </c>
      <c r="C137" t="s">
        <v>160</v>
      </c>
      <c r="D137" t="s">
        <v>161</v>
      </c>
      <c r="E137" s="2">
        <f t="shared" si="28"/>
        <v>36</v>
      </c>
      <c r="F137" s="2" t="s">
        <v>328</v>
      </c>
      <c r="G137" s="7">
        <v>1</v>
      </c>
      <c r="H137" s="6"/>
      <c r="I137" s="7">
        <v>1</v>
      </c>
      <c r="J137" s="7">
        <v>3</v>
      </c>
      <c r="K137" s="7">
        <v>31</v>
      </c>
      <c r="L137" s="6"/>
      <c r="M137" s="8">
        <v>34.875</v>
      </c>
      <c r="N137" s="11">
        <f t="shared" si="29"/>
        <v>0.1388888888888889</v>
      </c>
      <c r="O137" s="11">
        <f t="shared" si="30"/>
        <v>0.86111111111111116</v>
      </c>
      <c r="P137" s="11">
        <f t="shared" si="31"/>
        <v>0</v>
      </c>
      <c r="Q137" s="9">
        <v>-22221902</v>
      </c>
      <c r="R137" s="9">
        <v>157526228</v>
      </c>
      <c r="S137" s="9">
        <v>46318911</v>
      </c>
      <c r="T137" s="9">
        <f t="shared" si="32"/>
        <v>19819623</v>
      </c>
      <c r="U137" s="9">
        <v>26499288</v>
      </c>
      <c r="V137" s="9">
        <f t="shared" si="33"/>
        <v>203845139</v>
      </c>
      <c r="W137" s="9">
        <f t="shared" si="34"/>
        <v>181623237</v>
      </c>
      <c r="X137" s="13">
        <f t="shared" si="35"/>
        <v>5845021.9068100359</v>
      </c>
      <c r="Y137" s="13">
        <f t="shared" si="36"/>
        <v>5085185.6917562727</v>
      </c>
      <c r="Z137" s="8">
        <v>14.08</v>
      </c>
      <c r="AA137" s="16">
        <f t="shared" si="37"/>
        <v>2.4769176136363638</v>
      </c>
      <c r="AB137" s="8">
        <v>0.25</v>
      </c>
      <c r="AC137" s="8">
        <v>2.75</v>
      </c>
      <c r="AD137" s="8">
        <v>11.08</v>
      </c>
      <c r="AE137" s="8">
        <v>0</v>
      </c>
      <c r="AF137" s="20">
        <f t="shared" si="38"/>
        <v>11.08</v>
      </c>
      <c r="AG137" s="18">
        <f t="shared" si="39"/>
        <v>1.775568181818182E-2</v>
      </c>
      <c r="AH137" s="18">
        <f t="shared" si="40"/>
        <v>0.1953125</v>
      </c>
      <c r="AI137" s="18">
        <f t="shared" si="41"/>
        <v>0.78693181818181823</v>
      </c>
    </row>
    <row r="138" spans="1:35" x14ac:dyDescent="0.35">
      <c r="A138" s="5">
        <v>2024</v>
      </c>
      <c r="B138" s="5" t="s">
        <v>162</v>
      </c>
      <c r="C138" t="s">
        <v>163</v>
      </c>
      <c r="D138" t="s">
        <v>164</v>
      </c>
      <c r="E138" s="2">
        <f t="shared" si="28"/>
        <v>78</v>
      </c>
      <c r="F138" s="2" t="s">
        <v>330</v>
      </c>
      <c r="G138" s="7">
        <v>1</v>
      </c>
      <c r="H138" s="7">
        <v>2</v>
      </c>
      <c r="I138" s="7">
        <v>4</v>
      </c>
      <c r="J138" s="7">
        <v>20</v>
      </c>
      <c r="K138" s="7">
        <v>46</v>
      </c>
      <c r="L138" s="7">
        <v>5</v>
      </c>
      <c r="M138" s="8">
        <v>73.875</v>
      </c>
      <c r="N138" s="11">
        <f t="shared" si="29"/>
        <v>0.34615384615384615</v>
      </c>
      <c r="O138" s="11">
        <f t="shared" si="30"/>
        <v>0.58974358974358976</v>
      </c>
      <c r="P138" s="11">
        <f t="shared" si="31"/>
        <v>6.4102564102564097E-2</v>
      </c>
      <c r="Q138" s="9">
        <v>-38169395</v>
      </c>
      <c r="R138" s="9">
        <v>302253171</v>
      </c>
      <c r="S138" s="9">
        <v>46669483</v>
      </c>
      <c r="T138" s="9">
        <f t="shared" si="32"/>
        <v>23083399</v>
      </c>
      <c r="U138" s="9">
        <v>23586084</v>
      </c>
      <c r="V138" s="9">
        <f t="shared" si="33"/>
        <v>348922654</v>
      </c>
      <c r="W138" s="9">
        <f t="shared" si="34"/>
        <v>310753259</v>
      </c>
      <c r="X138" s="13">
        <f t="shared" si="35"/>
        <v>4723149.2927241959</v>
      </c>
      <c r="Y138" s="13">
        <f t="shared" si="36"/>
        <v>4403879.1201353641</v>
      </c>
      <c r="Z138" s="8">
        <v>28.24</v>
      </c>
      <c r="AA138" s="16">
        <f t="shared" si="37"/>
        <v>2.615970254957507</v>
      </c>
      <c r="AB138" s="8">
        <v>6.26</v>
      </c>
      <c r="AC138" s="8">
        <v>2</v>
      </c>
      <c r="AD138" s="8">
        <v>15.63</v>
      </c>
      <c r="AE138" s="8">
        <v>4.3499999999999996</v>
      </c>
      <c r="AF138" s="20">
        <f t="shared" si="38"/>
        <v>19.98</v>
      </c>
      <c r="AG138" s="18">
        <f t="shared" si="39"/>
        <v>0.221671388101983</v>
      </c>
      <c r="AH138" s="18">
        <f t="shared" si="40"/>
        <v>7.0821529745042494E-2</v>
      </c>
      <c r="AI138" s="18">
        <f t="shared" si="41"/>
        <v>0.70750708215297453</v>
      </c>
    </row>
    <row r="139" spans="1:35" x14ac:dyDescent="0.35">
      <c r="A139" s="5">
        <v>2024</v>
      </c>
      <c r="B139" s="5" t="s">
        <v>165</v>
      </c>
      <c r="C139" t="s">
        <v>166</v>
      </c>
      <c r="D139" t="s">
        <v>167</v>
      </c>
      <c r="E139" s="2">
        <f t="shared" si="28"/>
        <v>83</v>
      </c>
      <c r="F139" s="2" t="s">
        <v>331</v>
      </c>
      <c r="G139" s="7">
        <v>3</v>
      </c>
      <c r="H139" s="6"/>
      <c r="I139" s="7">
        <v>5</v>
      </c>
      <c r="J139" s="7">
        <v>7</v>
      </c>
      <c r="K139" s="7">
        <v>57</v>
      </c>
      <c r="L139" s="7">
        <v>11</v>
      </c>
      <c r="M139" s="8">
        <v>80.75</v>
      </c>
      <c r="N139" s="11">
        <f t="shared" si="29"/>
        <v>0.18072289156626506</v>
      </c>
      <c r="O139" s="11">
        <f t="shared" si="30"/>
        <v>0.68674698795180722</v>
      </c>
      <c r="P139" s="11">
        <f t="shared" si="31"/>
        <v>0.13253012048192772</v>
      </c>
      <c r="Q139" s="9">
        <v>-47741189</v>
      </c>
      <c r="R139" s="9">
        <v>284235048</v>
      </c>
      <c r="S139" s="9">
        <v>74828608</v>
      </c>
      <c r="T139" s="9">
        <f t="shared" si="32"/>
        <v>23641180</v>
      </c>
      <c r="U139" s="9">
        <v>51187428</v>
      </c>
      <c r="V139" s="9">
        <f t="shared" si="33"/>
        <v>359063656</v>
      </c>
      <c r="W139" s="9">
        <f t="shared" si="34"/>
        <v>311322467</v>
      </c>
      <c r="X139" s="13">
        <f t="shared" si="35"/>
        <v>4446608.7430340555</v>
      </c>
      <c r="Y139" s="13">
        <f t="shared" si="36"/>
        <v>3812708.7058823528</v>
      </c>
      <c r="Z139" s="8">
        <v>25.5</v>
      </c>
      <c r="AA139" s="16">
        <f t="shared" si="37"/>
        <v>3.1666666666666665</v>
      </c>
      <c r="AB139" s="8">
        <v>3.68</v>
      </c>
      <c r="AC139" s="8">
        <v>7.3</v>
      </c>
      <c r="AD139" s="8">
        <v>10.25</v>
      </c>
      <c r="AE139" s="8">
        <v>4.2699999999999996</v>
      </c>
      <c r="AF139" s="20">
        <f t="shared" si="38"/>
        <v>14.52</v>
      </c>
      <c r="AG139" s="18">
        <f t="shared" si="39"/>
        <v>0.14431372549019608</v>
      </c>
      <c r="AH139" s="18">
        <f t="shared" si="40"/>
        <v>0.28627450980392155</v>
      </c>
      <c r="AI139" s="18">
        <f t="shared" si="41"/>
        <v>0.56941176470588228</v>
      </c>
    </row>
    <row r="140" spans="1:35" x14ac:dyDescent="0.35">
      <c r="A140" s="5">
        <v>2024</v>
      </c>
      <c r="B140" s="5" t="s">
        <v>168</v>
      </c>
      <c r="C140" t="s">
        <v>169</v>
      </c>
      <c r="D140" t="s">
        <v>170</v>
      </c>
      <c r="E140" s="2">
        <f t="shared" si="28"/>
        <v>26</v>
      </c>
      <c r="F140" s="2" t="s">
        <v>328</v>
      </c>
      <c r="G140" s="6"/>
      <c r="H140" s="7">
        <v>1</v>
      </c>
      <c r="I140" s="7">
        <v>4</v>
      </c>
      <c r="J140" s="7">
        <v>4</v>
      </c>
      <c r="K140" s="7">
        <v>17</v>
      </c>
      <c r="L140" s="6"/>
      <c r="M140" s="8">
        <v>24.125</v>
      </c>
      <c r="N140" s="11">
        <f t="shared" si="29"/>
        <v>0.34615384615384615</v>
      </c>
      <c r="O140" s="11">
        <f t="shared" si="30"/>
        <v>0.65384615384615385</v>
      </c>
      <c r="P140" s="11">
        <f t="shared" si="31"/>
        <v>0</v>
      </c>
      <c r="Q140" s="9">
        <v>-6818640</v>
      </c>
      <c r="R140" s="9">
        <v>85374409</v>
      </c>
      <c r="S140" s="9">
        <v>19405480</v>
      </c>
      <c r="T140" s="9">
        <f t="shared" si="32"/>
        <v>5241184</v>
      </c>
      <c r="U140" s="9">
        <v>14164296</v>
      </c>
      <c r="V140" s="9">
        <f t="shared" si="33"/>
        <v>104779889</v>
      </c>
      <c r="W140" s="9">
        <f t="shared" si="34"/>
        <v>97961249</v>
      </c>
      <c r="X140" s="13">
        <f t="shared" si="35"/>
        <v>4343207.8341968916</v>
      </c>
      <c r="Y140" s="13">
        <f t="shared" si="36"/>
        <v>3756086.756476684</v>
      </c>
      <c r="Z140" s="8">
        <v>7.86</v>
      </c>
      <c r="AA140" s="16">
        <f t="shared" si="37"/>
        <v>3.0693384223918572</v>
      </c>
      <c r="AB140" s="8">
        <v>0.2</v>
      </c>
      <c r="AC140" s="8">
        <v>3.88</v>
      </c>
      <c r="AD140" s="8">
        <v>2.8</v>
      </c>
      <c r="AE140" s="8">
        <v>0.98</v>
      </c>
      <c r="AF140" s="20">
        <f t="shared" si="38"/>
        <v>3.78</v>
      </c>
      <c r="AG140" s="18">
        <f t="shared" si="39"/>
        <v>2.5445292620865142E-2</v>
      </c>
      <c r="AH140" s="18">
        <f t="shared" si="40"/>
        <v>0.49363867684478369</v>
      </c>
      <c r="AI140" s="18">
        <f t="shared" si="41"/>
        <v>0.48091603053435111</v>
      </c>
    </row>
    <row r="141" spans="1:35" x14ac:dyDescent="0.35">
      <c r="A141" s="5">
        <v>2024</v>
      </c>
      <c r="B141" s="5" t="s">
        <v>171</v>
      </c>
      <c r="C141" t="s">
        <v>172</v>
      </c>
      <c r="D141" t="s">
        <v>173</v>
      </c>
      <c r="E141" s="2">
        <f t="shared" si="28"/>
        <v>54</v>
      </c>
      <c r="F141" s="2" t="s">
        <v>329</v>
      </c>
      <c r="G141" s="6"/>
      <c r="H141" s="6"/>
      <c r="I141" s="7">
        <v>10</v>
      </c>
      <c r="J141" s="7">
        <v>3</v>
      </c>
      <c r="K141" s="7">
        <v>35</v>
      </c>
      <c r="L141" s="7">
        <v>6</v>
      </c>
      <c r="M141" s="8">
        <v>51.875</v>
      </c>
      <c r="N141" s="11">
        <f t="shared" si="29"/>
        <v>0.24074074074074073</v>
      </c>
      <c r="O141" s="11">
        <f t="shared" si="30"/>
        <v>0.64814814814814814</v>
      </c>
      <c r="P141" s="11">
        <f t="shared" si="31"/>
        <v>0.1111111111111111</v>
      </c>
      <c r="Q141" s="9">
        <v>-21804811</v>
      </c>
      <c r="R141" s="9">
        <v>193128619</v>
      </c>
      <c r="S141" s="9">
        <v>25637611</v>
      </c>
      <c r="T141" s="9">
        <f t="shared" si="32"/>
        <v>21236011</v>
      </c>
      <c r="U141" s="9">
        <v>4401600</v>
      </c>
      <c r="V141" s="9">
        <f t="shared" si="33"/>
        <v>218766230</v>
      </c>
      <c r="W141" s="9">
        <f t="shared" si="34"/>
        <v>196961419</v>
      </c>
      <c r="X141" s="13">
        <f t="shared" si="35"/>
        <v>4217180.3373493971</v>
      </c>
      <c r="Y141" s="13">
        <f t="shared" si="36"/>
        <v>4132330.2168674697</v>
      </c>
      <c r="Z141" s="8">
        <v>16.75</v>
      </c>
      <c r="AA141" s="16">
        <f t="shared" si="37"/>
        <v>3.0970149253731343</v>
      </c>
      <c r="AB141" s="8">
        <v>4.3499999999999996</v>
      </c>
      <c r="AC141" s="8">
        <v>3.91</v>
      </c>
      <c r="AD141" s="8">
        <v>6.8</v>
      </c>
      <c r="AE141" s="8">
        <v>1.69</v>
      </c>
      <c r="AF141" s="20">
        <f t="shared" si="38"/>
        <v>8.49</v>
      </c>
      <c r="AG141" s="18">
        <f t="shared" si="39"/>
        <v>0.25970149253731339</v>
      </c>
      <c r="AH141" s="18">
        <f t="shared" si="40"/>
        <v>0.23343283582089552</v>
      </c>
      <c r="AI141" s="18">
        <f t="shared" si="41"/>
        <v>0.50686567164179108</v>
      </c>
    </row>
    <row r="142" spans="1:35" x14ac:dyDescent="0.35">
      <c r="A142" s="5">
        <v>2024</v>
      </c>
      <c r="B142" s="5" t="s">
        <v>174</v>
      </c>
      <c r="C142" t="s">
        <v>175</v>
      </c>
      <c r="D142" t="s">
        <v>177</v>
      </c>
      <c r="E142" s="2">
        <f t="shared" si="28"/>
        <v>8</v>
      </c>
      <c r="F142" s="2" t="s">
        <v>327</v>
      </c>
      <c r="G142" s="6"/>
      <c r="H142" s="7">
        <v>1</v>
      </c>
      <c r="I142" s="7">
        <v>1</v>
      </c>
      <c r="J142" s="7">
        <v>1</v>
      </c>
      <c r="K142" s="7">
        <v>5</v>
      </c>
      <c r="L142" s="6"/>
      <c r="M142" s="8">
        <v>7.25</v>
      </c>
      <c r="N142" s="11">
        <f t="shared" si="29"/>
        <v>0.375</v>
      </c>
      <c r="O142" s="11">
        <f t="shared" si="30"/>
        <v>0.625</v>
      </c>
      <c r="P142" s="11">
        <f t="shared" si="31"/>
        <v>0</v>
      </c>
      <c r="Q142" s="9">
        <v>-6470450</v>
      </c>
      <c r="R142" s="9">
        <v>52441977</v>
      </c>
      <c r="S142" s="9">
        <v>20566154</v>
      </c>
      <c r="T142" s="9">
        <f t="shared" si="32"/>
        <v>12512054</v>
      </c>
      <c r="U142" s="9">
        <v>8054100</v>
      </c>
      <c r="V142" s="9">
        <f t="shared" si="33"/>
        <v>73008131</v>
      </c>
      <c r="W142" s="9">
        <f t="shared" si="34"/>
        <v>66537681</v>
      </c>
      <c r="X142" s="13">
        <f t="shared" si="35"/>
        <v>10070087.034482758</v>
      </c>
      <c r="Y142" s="13">
        <f t="shared" si="36"/>
        <v>8959176.6896551717</v>
      </c>
      <c r="Z142" s="8">
        <v>3.88</v>
      </c>
      <c r="AA142" s="16">
        <f t="shared" si="37"/>
        <v>1.8685567010309279</v>
      </c>
      <c r="AB142" s="8">
        <v>1</v>
      </c>
      <c r="AC142" s="8">
        <v>1</v>
      </c>
      <c r="AD142" s="8">
        <v>1.88</v>
      </c>
      <c r="AE142" s="8">
        <v>0</v>
      </c>
      <c r="AF142" s="20">
        <f t="shared" si="38"/>
        <v>1.88</v>
      </c>
      <c r="AG142" s="18">
        <f t="shared" si="39"/>
        <v>0.25773195876288663</v>
      </c>
      <c r="AH142" s="18">
        <f t="shared" si="40"/>
        <v>0.25773195876288663</v>
      </c>
      <c r="AI142" s="18">
        <f t="shared" si="41"/>
        <v>0.4845360824742268</v>
      </c>
    </row>
    <row r="143" spans="1:35" x14ac:dyDescent="0.35">
      <c r="A143" s="5">
        <v>2024</v>
      </c>
      <c r="B143" s="5" t="s">
        <v>174</v>
      </c>
      <c r="C143" t="s">
        <v>175</v>
      </c>
      <c r="D143" t="s">
        <v>178</v>
      </c>
      <c r="E143" s="2">
        <f t="shared" si="28"/>
        <v>16</v>
      </c>
      <c r="F143" s="2" t="s">
        <v>327</v>
      </c>
      <c r="G143" s="6"/>
      <c r="H143" s="7">
        <v>1</v>
      </c>
      <c r="I143" s="7">
        <v>2</v>
      </c>
      <c r="J143" s="6"/>
      <c r="K143" s="7">
        <v>13</v>
      </c>
      <c r="L143" s="6"/>
      <c r="M143" s="8">
        <v>15.125</v>
      </c>
      <c r="N143" s="11">
        <f t="shared" si="29"/>
        <v>0.1875</v>
      </c>
      <c r="O143" s="11">
        <f t="shared" si="30"/>
        <v>0.8125</v>
      </c>
      <c r="P143" s="11">
        <f t="shared" si="31"/>
        <v>0</v>
      </c>
      <c r="Q143" s="9">
        <v>-22364031</v>
      </c>
      <c r="R143" s="9">
        <v>64393095</v>
      </c>
      <c r="S143" s="9">
        <v>20123698</v>
      </c>
      <c r="T143" s="9">
        <f t="shared" si="32"/>
        <v>12492886</v>
      </c>
      <c r="U143" s="9">
        <v>7630812</v>
      </c>
      <c r="V143" s="9">
        <f t="shared" si="33"/>
        <v>84516793</v>
      </c>
      <c r="W143" s="9">
        <f t="shared" si="34"/>
        <v>62152762</v>
      </c>
      <c r="X143" s="13">
        <f t="shared" si="35"/>
        <v>5587887.1404958675</v>
      </c>
      <c r="Y143" s="13">
        <f t="shared" si="36"/>
        <v>5083370.6446280992</v>
      </c>
      <c r="Z143" s="8">
        <v>4.6900000000000004</v>
      </c>
      <c r="AA143" s="16">
        <f t="shared" si="37"/>
        <v>3.2249466950959484</v>
      </c>
      <c r="AB143" s="8">
        <v>0</v>
      </c>
      <c r="AC143" s="8">
        <v>3.25</v>
      </c>
      <c r="AD143" s="8">
        <v>1.44</v>
      </c>
      <c r="AE143" s="8">
        <v>0</v>
      </c>
      <c r="AF143" s="20">
        <f t="shared" si="38"/>
        <v>1.44</v>
      </c>
      <c r="AG143" s="18">
        <f t="shared" si="39"/>
        <v>0</v>
      </c>
      <c r="AH143" s="18">
        <f t="shared" si="40"/>
        <v>0.69296375266524513</v>
      </c>
      <c r="AI143" s="18">
        <f t="shared" si="41"/>
        <v>0.30703624733475476</v>
      </c>
    </row>
    <row r="144" spans="1:35" x14ac:dyDescent="0.35">
      <c r="A144" s="5">
        <v>2024</v>
      </c>
      <c r="B144" s="5" t="s">
        <v>174</v>
      </c>
      <c r="C144" t="s">
        <v>175</v>
      </c>
      <c r="D144" t="s">
        <v>176</v>
      </c>
      <c r="E144" s="2">
        <f t="shared" si="28"/>
        <v>58</v>
      </c>
      <c r="F144" s="2" t="s">
        <v>329</v>
      </c>
      <c r="G144" s="7">
        <v>3</v>
      </c>
      <c r="H144" s="6"/>
      <c r="I144" s="7">
        <v>2</v>
      </c>
      <c r="J144" s="7">
        <v>9</v>
      </c>
      <c r="K144" s="7">
        <v>35</v>
      </c>
      <c r="L144" s="7">
        <v>9</v>
      </c>
      <c r="M144" s="8">
        <v>56</v>
      </c>
      <c r="N144" s="11">
        <f t="shared" si="29"/>
        <v>0.2413793103448276</v>
      </c>
      <c r="O144" s="11">
        <f t="shared" si="30"/>
        <v>0.60344827586206895</v>
      </c>
      <c r="P144" s="11">
        <f t="shared" si="31"/>
        <v>0.15517241379310345</v>
      </c>
      <c r="Q144" s="9">
        <v>-28555482</v>
      </c>
      <c r="R144" s="9">
        <v>235404867</v>
      </c>
      <c r="S144" s="9">
        <v>51735011</v>
      </c>
      <c r="T144" s="9">
        <f t="shared" si="32"/>
        <v>29157923</v>
      </c>
      <c r="U144" s="9">
        <v>22577088</v>
      </c>
      <c r="V144" s="9">
        <f t="shared" si="33"/>
        <v>287139878</v>
      </c>
      <c r="W144" s="9">
        <f t="shared" si="34"/>
        <v>258584396</v>
      </c>
      <c r="X144" s="13">
        <f t="shared" si="35"/>
        <v>5127497.8214285718</v>
      </c>
      <c r="Y144" s="13">
        <f t="shared" si="36"/>
        <v>4724335.5357142854</v>
      </c>
      <c r="Z144" s="8">
        <v>22.09</v>
      </c>
      <c r="AA144" s="16">
        <f t="shared" si="37"/>
        <v>2.5350837483023994</v>
      </c>
      <c r="AB144" s="8">
        <v>5</v>
      </c>
      <c r="AC144" s="8">
        <v>3.82</v>
      </c>
      <c r="AD144" s="8">
        <v>10.82</v>
      </c>
      <c r="AE144" s="8">
        <v>2.4500000000000002</v>
      </c>
      <c r="AF144" s="20">
        <f t="shared" si="38"/>
        <v>13.27</v>
      </c>
      <c r="AG144" s="18">
        <f t="shared" si="39"/>
        <v>0.22634676324128566</v>
      </c>
      <c r="AH144" s="18">
        <f t="shared" si="40"/>
        <v>0.17292892711634222</v>
      </c>
      <c r="AI144" s="18">
        <f t="shared" si="41"/>
        <v>0.60072430964237211</v>
      </c>
    </row>
    <row r="145" spans="1:35" x14ac:dyDescent="0.35">
      <c r="A145" s="5">
        <v>2024</v>
      </c>
      <c r="B145" s="5" t="s">
        <v>174</v>
      </c>
      <c r="C145" t="s">
        <v>175</v>
      </c>
      <c r="D145" t="s">
        <v>179</v>
      </c>
      <c r="E145" s="2">
        <f t="shared" si="28"/>
        <v>16</v>
      </c>
      <c r="F145" s="2" t="s">
        <v>327</v>
      </c>
      <c r="G145" s="6"/>
      <c r="H145" s="6"/>
      <c r="I145" s="7">
        <v>1</v>
      </c>
      <c r="J145" s="6"/>
      <c r="K145" s="7">
        <v>14</v>
      </c>
      <c r="L145" s="7">
        <v>1</v>
      </c>
      <c r="M145" s="8">
        <v>15.875</v>
      </c>
      <c r="N145" s="11">
        <f t="shared" si="29"/>
        <v>6.25E-2</v>
      </c>
      <c r="O145" s="11">
        <f t="shared" si="30"/>
        <v>0.875</v>
      </c>
      <c r="P145" s="11">
        <f t="shared" si="31"/>
        <v>6.25E-2</v>
      </c>
      <c r="Q145" s="9">
        <v>-18239271</v>
      </c>
      <c r="R145" s="9">
        <v>67369046</v>
      </c>
      <c r="S145" s="9">
        <v>18342140</v>
      </c>
      <c r="T145" s="9">
        <f t="shared" si="32"/>
        <v>11668724</v>
      </c>
      <c r="U145" s="9">
        <v>6673416</v>
      </c>
      <c r="V145" s="9">
        <f t="shared" si="33"/>
        <v>85711186</v>
      </c>
      <c r="W145" s="9">
        <f t="shared" si="34"/>
        <v>67471915</v>
      </c>
      <c r="X145" s="13">
        <f t="shared" si="35"/>
        <v>5399129.8267716533</v>
      </c>
      <c r="Y145" s="13">
        <f t="shared" si="36"/>
        <v>4978757.165354331</v>
      </c>
      <c r="Z145" s="8">
        <v>6.26</v>
      </c>
      <c r="AA145" s="16">
        <f t="shared" si="37"/>
        <v>2.5359424920127798</v>
      </c>
      <c r="AB145" s="8">
        <v>2</v>
      </c>
      <c r="AC145" s="8">
        <v>1</v>
      </c>
      <c r="AD145" s="8">
        <v>2</v>
      </c>
      <c r="AE145" s="8">
        <v>1.26</v>
      </c>
      <c r="AF145" s="20">
        <f t="shared" si="38"/>
        <v>3.26</v>
      </c>
      <c r="AG145" s="18">
        <f t="shared" si="39"/>
        <v>0.31948881789137379</v>
      </c>
      <c r="AH145" s="18">
        <f t="shared" si="40"/>
        <v>0.15974440894568689</v>
      </c>
      <c r="AI145" s="18">
        <f t="shared" si="41"/>
        <v>0.52076677316293929</v>
      </c>
    </row>
    <row r="146" spans="1:35" x14ac:dyDescent="0.35">
      <c r="A146" s="5">
        <v>2024</v>
      </c>
      <c r="B146" s="5" t="str">
        <f>LEFT(C146,4)</f>
        <v>4502</v>
      </c>
      <c r="C146" t="s">
        <v>180</v>
      </c>
      <c r="D146" t="s">
        <v>181</v>
      </c>
      <c r="E146" s="2">
        <f t="shared" si="28"/>
        <v>11</v>
      </c>
      <c r="F146" s="2" t="s">
        <v>327</v>
      </c>
      <c r="G146" s="6"/>
      <c r="H146" s="7">
        <v>3</v>
      </c>
      <c r="I146" s="7">
        <v>3</v>
      </c>
      <c r="J146" s="7">
        <v>4</v>
      </c>
      <c r="K146" s="7">
        <v>1</v>
      </c>
      <c r="L146" s="6"/>
      <c r="M146" s="8">
        <v>8.625</v>
      </c>
      <c r="N146" s="11">
        <f t="shared" si="29"/>
        <v>0.90909090909090906</v>
      </c>
      <c r="O146" s="11">
        <f t="shared" si="30"/>
        <v>9.0909090909090912E-2</v>
      </c>
      <c r="P146" s="11">
        <f t="shared" si="31"/>
        <v>0</v>
      </c>
      <c r="Q146" s="9">
        <v>-668529</v>
      </c>
      <c r="R146" s="9">
        <v>30122185</v>
      </c>
      <c r="S146" s="9">
        <v>21149841</v>
      </c>
      <c r="T146" s="9">
        <f t="shared" si="32"/>
        <v>13241445</v>
      </c>
      <c r="U146" s="9">
        <v>7908396</v>
      </c>
      <c r="V146" s="9">
        <f t="shared" si="33"/>
        <v>51272026</v>
      </c>
      <c r="W146" s="9">
        <f t="shared" si="34"/>
        <v>50603497</v>
      </c>
      <c r="X146" s="13">
        <f t="shared" si="35"/>
        <v>5944582.7246376816</v>
      </c>
      <c r="Y146" s="13">
        <f t="shared" si="36"/>
        <v>5027667.2463768115</v>
      </c>
      <c r="Z146" s="8">
        <v>2.2200000000000002</v>
      </c>
      <c r="AA146" s="16">
        <f t="shared" si="37"/>
        <v>3.8851351351351346</v>
      </c>
      <c r="AB146" s="8">
        <v>0</v>
      </c>
      <c r="AC146" s="8">
        <v>1</v>
      </c>
      <c r="AD146" s="8">
        <v>1.22</v>
      </c>
      <c r="AE146" s="8">
        <v>0</v>
      </c>
      <c r="AF146" s="20">
        <f t="shared" si="38"/>
        <v>1.22</v>
      </c>
      <c r="AG146" s="18">
        <f t="shared" si="39"/>
        <v>0</v>
      </c>
      <c r="AH146" s="18">
        <f t="shared" si="40"/>
        <v>0.4504504504504504</v>
      </c>
      <c r="AI146" s="18">
        <f t="shared" si="41"/>
        <v>0.54954954954954949</v>
      </c>
    </row>
    <row r="147" spans="1:35" x14ac:dyDescent="0.35">
      <c r="A147" s="5">
        <v>2024</v>
      </c>
      <c r="B147" s="5" t="str">
        <f>LEFT(C147,4)</f>
        <v>4604</v>
      </c>
      <c r="C147" t="s">
        <v>182</v>
      </c>
      <c r="D147" t="s">
        <v>311</v>
      </c>
      <c r="E147" s="2">
        <f t="shared" si="28"/>
        <v>43</v>
      </c>
      <c r="F147" s="2" t="s">
        <v>329</v>
      </c>
      <c r="G147" s="7">
        <v>3</v>
      </c>
      <c r="H147" s="7">
        <v>1</v>
      </c>
      <c r="I147" s="7">
        <v>3</v>
      </c>
      <c r="J147" s="7">
        <v>2</v>
      </c>
      <c r="K147" s="7">
        <v>30</v>
      </c>
      <c r="L147" s="7">
        <v>4</v>
      </c>
      <c r="M147" s="8">
        <v>40.625</v>
      </c>
      <c r="N147" s="11">
        <f t="shared" si="29"/>
        <v>0.20930232558139536</v>
      </c>
      <c r="O147" s="11">
        <f t="shared" si="30"/>
        <v>0.69767441860465118</v>
      </c>
      <c r="P147" s="11">
        <f t="shared" si="31"/>
        <v>9.3023255813953487E-2</v>
      </c>
      <c r="Q147" s="9">
        <v>-19928396</v>
      </c>
      <c r="R147" s="9">
        <v>166142938</v>
      </c>
      <c r="S147" s="9">
        <v>49144253</v>
      </c>
      <c r="T147" s="9">
        <f t="shared" si="32"/>
        <v>33494957</v>
      </c>
      <c r="U147" s="9">
        <v>15649296</v>
      </c>
      <c r="V147" s="9">
        <f t="shared" si="33"/>
        <v>215287191</v>
      </c>
      <c r="W147" s="9">
        <f t="shared" si="34"/>
        <v>195358795</v>
      </c>
      <c r="X147" s="13">
        <f t="shared" si="35"/>
        <v>5299377.0092307692</v>
      </c>
      <c r="Y147" s="13">
        <f t="shared" si="36"/>
        <v>4914163.5692307688</v>
      </c>
      <c r="Z147" s="8">
        <v>16.23</v>
      </c>
      <c r="AA147" s="16">
        <f t="shared" si="37"/>
        <v>2.5030807147258165</v>
      </c>
      <c r="AB147" s="8">
        <v>1</v>
      </c>
      <c r="AC147" s="8">
        <v>2</v>
      </c>
      <c r="AD147" s="8">
        <v>11.85</v>
      </c>
      <c r="AE147" s="8">
        <v>1.38</v>
      </c>
      <c r="AF147" s="20">
        <f t="shared" si="38"/>
        <v>13.23</v>
      </c>
      <c r="AG147" s="18">
        <f t="shared" si="39"/>
        <v>6.1614294516327786E-2</v>
      </c>
      <c r="AH147" s="18">
        <f t="shared" si="40"/>
        <v>0.12322858903265557</v>
      </c>
      <c r="AI147" s="18">
        <f t="shared" si="41"/>
        <v>0.81515711645101663</v>
      </c>
    </row>
    <row r="148" spans="1:35" x14ac:dyDescent="0.35">
      <c r="A148" s="5">
        <v>2024</v>
      </c>
      <c r="B148" s="5" t="str">
        <f>LEFT(C148,4)</f>
        <v>4604</v>
      </c>
      <c r="C148" t="s">
        <v>182</v>
      </c>
      <c r="D148" t="s">
        <v>183</v>
      </c>
      <c r="E148" s="2">
        <f t="shared" si="28"/>
        <v>8</v>
      </c>
      <c r="F148" s="2" t="s">
        <v>327</v>
      </c>
      <c r="G148" s="6"/>
      <c r="H148" s="6"/>
      <c r="I148" s="6"/>
      <c r="J148" s="6"/>
      <c r="K148" s="6"/>
      <c r="L148" s="7">
        <v>8</v>
      </c>
      <c r="M148" s="8">
        <v>9</v>
      </c>
      <c r="N148" s="11">
        <f t="shared" si="29"/>
        <v>0</v>
      </c>
      <c r="O148" s="11">
        <f t="shared" si="30"/>
        <v>0</v>
      </c>
      <c r="P148" s="11">
        <f t="shared" si="31"/>
        <v>1</v>
      </c>
      <c r="Q148" s="9">
        <v>-3470738</v>
      </c>
      <c r="R148" s="9">
        <v>31893046</v>
      </c>
      <c r="S148" s="9">
        <v>11994822</v>
      </c>
      <c r="T148" s="9">
        <f t="shared" si="32"/>
        <v>8335533</v>
      </c>
      <c r="U148" s="9">
        <v>3659289</v>
      </c>
      <c r="V148" s="9">
        <f t="shared" si="33"/>
        <v>43887868</v>
      </c>
      <c r="W148" s="9">
        <f t="shared" si="34"/>
        <v>40417130</v>
      </c>
      <c r="X148" s="13">
        <f t="shared" si="35"/>
        <v>4876429.777777778</v>
      </c>
      <c r="Y148" s="13">
        <f t="shared" si="36"/>
        <v>4469842.111111111</v>
      </c>
      <c r="Z148" s="8">
        <v>3.3</v>
      </c>
      <c r="AA148" s="16">
        <f t="shared" si="37"/>
        <v>2.7272727272727275</v>
      </c>
      <c r="AB148" s="8">
        <v>0</v>
      </c>
      <c r="AC148" s="8">
        <v>2.2999999999999998</v>
      </c>
      <c r="AD148" s="8">
        <v>1</v>
      </c>
      <c r="AE148" s="8">
        <v>0</v>
      </c>
      <c r="AF148" s="20">
        <f t="shared" si="38"/>
        <v>1</v>
      </c>
      <c r="AG148" s="18">
        <f t="shared" si="39"/>
        <v>0</v>
      </c>
      <c r="AH148" s="18">
        <f t="shared" si="40"/>
        <v>0.69696969696969691</v>
      </c>
      <c r="AI148" s="18">
        <f t="shared" si="41"/>
        <v>0.30303030303030304</v>
      </c>
    </row>
    <row r="149" spans="1:35" x14ac:dyDescent="0.35">
      <c r="A149" s="5">
        <v>2024</v>
      </c>
      <c r="B149" s="5" t="str">
        <f>LEFT(C149,4)</f>
        <v>4604</v>
      </c>
      <c r="C149" t="s">
        <v>182</v>
      </c>
      <c r="D149" t="s">
        <v>184</v>
      </c>
      <c r="E149" s="2">
        <f t="shared" si="28"/>
        <v>9</v>
      </c>
      <c r="F149" s="2" t="s">
        <v>327</v>
      </c>
      <c r="G149" s="6"/>
      <c r="H149" s="6"/>
      <c r="I149" s="6"/>
      <c r="J149" s="6"/>
      <c r="K149" s="7">
        <v>9</v>
      </c>
      <c r="L149" s="6"/>
      <c r="M149" s="8">
        <v>9</v>
      </c>
      <c r="N149" s="11">
        <f t="shared" si="29"/>
        <v>0</v>
      </c>
      <c r="O149" s="11">
        <f t="shared" si="30"/>
        <v>1</v>
      </c>
      <c r="P149" s="11">
        <f t="shared" si="31"/>
        <v>0</v>
      </c>
      <c r="Q149" s="9">
        <v>-4500074</v>
      </c>
      <c r="R149" s="9">
        <v>33772048</v>
      </c>
      <c r="S149" s="9">
        <v>9209247</v>
      </c>
      <c r="T149" s="9">
        <f t="shared" si="32"/>
        <v>1334892</v>
      </c>
      <c r="U149" s="9">
        <v>7874355</v>
      </c>
      <c r="V149" s="9">
        <f t="shared" si="33"/>
        <v>42981295</v>
      </c>
      <c r="W149" s="9">
        <f t="shared" si="34"/>
        <v>38481221</v>
      </c>
      <c r="X149" s="13">
        <f t="shared" si="35"/>
        <v>4775699.444444444</v>
      </c>
      <c r="Y149" s="13">
        <f t="shared" si="36"/>
        <v>3900771.111111111</v>
      </c>
      <c r="Z149" s="8">
        <v>3.4</v>
      </c>
      <c r="AA149" s="16">
        <f t="shared" si="37"/>
        <v>2.6470588235294117</v>
      </c>
      <c r="AB149" s="8">
        <v>1</v>
      </c>
      <c r="AC149" s="8">
        <v>0.4</v>
      </c>
      <c r="AD149" s="8">
        <v>2</v>
      </c>
      <c r="AE149" s="8">
        <v>0</v>
      </c>
      <c r="AF149" s="20">
        <f t="shared" si="38"/>
        <v>2</v>
      </c>
      <c r="AG149" s="18">
        <f t="shared" si="39"/>
        <v>0.29411764705882354</v>
      </c>
      <c r="AH149" s="18">
        <f t="shared" si="40"/>
        <v>0.11764705882352942</v>
      </c>
      <c r="AI149" s="18">
        <f t="shared" si="41"/>
        <v>0.58823529411764708</v>
      </c>
    </row>
    <row r="150" spans="1:35" x14ac:dyDescent="0.35">
      <c r="A150" s="5">
        <v>2024</v>
      </c>
      <c r="B150" s="5" t="s">
        <v>185</v>
      </c>
      <c r="C150" t="s">
        <v>186</v>
      </c>
      <c r="D150" t="s">
        <v>187</v>
      </c>
      <c r="E150" s="2">
        <f t="shared" si="28"/>
        <v>11</v>
      </c>
      <c r="F150" s="2" t="s">
        <v>327</v>
      </c>
      <c r="G150" s="6"/>
      <c r="H150" s="6"/>
      <c r="I150" s="6"/>
      <c r="J150" s="6"/>
      <c r="K150" s="7">
        <v>11</v>
      </c>
      <c r="L150" s="6"/>
      <c r="M150" s="8">
        <v>11</v>
      </c>
      <c r="N150" s="11">
        <f t="shared" si="29"/>
        <v>0</v>
      </c>
      <c r="O150" s="11">
        <f t="shared" si="30"/>
        <v>1</v>
      </c>
      <c r="P150" s="11">
        <f t="shared" si="31"/>
        <v>0</v>
      </c>
      <c r="Q150" s="9">
        <v>-2144155</v>
      </c>
      <c r="R150" s="9">
        <v>25062182</v>
      </c>
      <c r="S150" s="9">
        <v>13332783</v>
      </c>
      <c r="T150" s="9">
        <f t="shared" si="32"/>
        <v>11734783</v>
      </c>
      <c r="U150" s="9">
        <v>1598000</v>
      </c>
      <c r="V150" s="9">
        <f t="shared" si="33"/>
        <v>38394965</v>
      </c>
      <c r="W150" s="9">
        <f t="shared" si="34"/>
        <v>36250810</v>
      </c>
      <c r="X150" s="13">
        <f t="shared" si="35"/>
        <v>3490451.3636363638</v>
      </c>
      <c r="Y150" s="13">
        <f t="shared" si="36"/>
        <v>3345178.6363636362</v>
      </c>
      <c r="Z150" s="8">
        <v>2.25</v>
      </c>
      <c r="AA150" s="16">
        <f t="shared" si="37"/>
        <v>4.8888888888888893</v>
      </c>
      <c r="AB150" s="8">
        <v>0.25</v>
      </c>
      <c r="AC150" s="8">
        <v>0</v>
      </c>
      <c r="AD150" s="8">
        <v>2</v>
      </c>
      <c r="AE150" s="8">
        <v>0</v>
      </c>
      <c r="AF150" s="20">
        <f t="shared" si="38"/>
        <v>2</v>
      </c>
      <c r="AG150" s="18">
        <f t="shared" si="39"/>
        <v>0.1111111111111111</v>
      </c>
      <c r="AH150" s="18">
        <f t="shared" si="40"/>
        <v>0</v>
      </c>
      <c r="AI150" s="18">
        <f t="shared" si="41"/>
        <v>0.88888888888888884</v>
      </c>
    </row>
    <row r="151" spans="1:35" x14ac:dyDescent="0.35">
      <c r="A151" s="5">
        <v>2024</v>
      </c>
      <c r="B151" s="5" t="s">
        <v>188</v>
      </c>
      <c r="C151" t="s">
        <v>189</v>
      </c>
      <c r="D151" t="s">
        <v>190</v>
      </c>
      <c r="E151" s="2">
        <f t="shared" si="28"/>
        <v>21</v>
      </c>
      <c r="F151" s="2" t="s">
        <v>328</v>
      </c>
      <c r="G151" s="7">
        <v>1</v>
      </c>
      <c r="H151" s="7">
        <v>2</v>
      </c>
      <c r="I151" s="7">
        <v>2</v>
      </c>
      <c r="J151" s="6"/>
      <c r="K151" s="7">
        <v>16</v>
      </c>
      <c r="L151" s="6"/>
      <c r="M151" s="8">
        <v>19.25</v>
      </c>
      <c r="N151" s="11">
        <f t="shared" si="29"/>
        <v>0.23809523809523808</v>
      </c>
      <c r="O151" s="11">
        <f t="shared" si="30"/>
        <v>0.76190476190476186</v>
      </c>
      <c r="P151" s="11">
        <f t="shared" si="31"/>
        <v>0</v>
      </c>
      <c r="Q151" s="9">
        <v>-9463272</v>
      </c>
      <c r="R151" s="9">
        <v>87330788</v>
      </c>
      <c r="S151" s="9">
        <v>16744103</v>
      </c>
      <c r="T151" s="9">
        <f t="shared" si="32"/>
        <v>5694103</v>
      </c>
      <c r="U151" s="9">
        <v>11050000</v>
      </c>
      <c r="V151" s="9">
        <f t="shared" si="33"/>
        <v>104074891</v>
      </c>
      <c r="W151" s="9">
        <f t="shared" si="34"/>
        <v>94611619</v>
      </c>
      <c r="X151" s="13">
        <f t="shared" si="35"/>
        <v>5406487.8441558443</v>
      </c>
      <c r="Y151" s="13">
        <f t="shared" si="36"/>
        <v>4832461.8701298703</v>
      </c>
      <c r="Z151" s="8">
        <v>6.01</v>
      </c>
      <c r="AA151" s="16">
        <f t="shared" si="37"/>
        <v>3.2029950083194678</v>
      </c>
      <c r="AB151" s="8">
        <v>0</v>
      </c>
      <c r="AC151" s="8">
        <v>1.61</v>
      </c>
      <c r="AD151" s="8">
        <v>4.4000000000000004</v>
      </c>
      <c r="AE151" s="8">
        <v>0</v>
      </c>
      <c r="AF151" s="20">
        <f t="shared" si="38"/>
        <v>4.4000000000000004</v>
      </c>
      <c r="AG151" s="18">
        <f t="shared" si="39"/>
        <v>0</v>
      </c>
      <c r="AH151" s="18">
        <f t="shared" si="40"/>
        <v>0.2678868552412646</v>
      </c>
      <c r="AI151" s="18">
        <f t="shared" si="41"/>
        <v>0.73211314475873557</v>
      </c>
    </row>
    <row r="152" spans="1:35" x14ac:dyDescent="0.35">
      <c r="A152" s="5">
        <v>2024</v>
      </c>
      <c r="B152" s="5" t="s">
        <v>191</v>
      </c>
      <c r="C152" t="s">
        <v>192</v>
      </c>
      <c r="D152" t="s">
        <v>193</v>
      </c>
      <c r="E152" s="2">
        <f t="shared" si="28"/>
        <v>59</v>
      </c>
      <c r="F152" s="2" t="s">
        <v>329</v>
      </c>
      <c r="G152" s="6"/>
      <c r="H152" s="6"/>
      <c r="I152" s="7">
        <v>2</v>
      </c>
      <c r="J152" s="7">
        <v>1</v>
      </c>
      <c r="K152" s="7">
        <v>56</v>
      </c>
      <c r="L152" s="6"/>
      <c r="M152" s="8">
        <v>58.375</v>
      </c>
      <c r="N152" s="11">
        <f t="shared" si="29"/>
        <v>5.0847457627118647E-2</v>
      </c>
      <c r="O152" s="11">
        <f t="shared" si="30"/>
        <v>0.94915254237288138</v>
      </c>
      <c r="P152" s="11">
        <f t="shared" si="31"/>
        <v>0</v>
      </c>
      <c r="Q152" s="9">
        <v>-25209178</v>
      </c>
      <c r="R152" s="9">
        <v>190266642</v>
      </c>
      <c r="S152" s="9">
        <v>41381193</v>
      </c>
      <c r="T152" s="9">
        <f t="shared" si="32"/>
        <v>28721637</v>
      </c>
      <c r="U152" s="9">
        <v>12659556</v>
      </c>
      <c r="V152" s="9">
        <f t="shared" si="33"/>
        <v>231647835</v>
      </c>
      <c r="W152" s="9">
        <f t="shared" si="34"/>
        <v>206438657</v>
      </c>
      <c r="X152" s="13">
        <f t="shared" si="35"/>
        <v>3968271.2633832977</v>
      </c>
      <c r="Y152" s="13">
        <f t="shared" si="36"/>
        <v>3751405.2077087793</v>
      </c>
      <c r="Z152" s="8">
        <v>19.13</v>
      </c>
      <c r="AA152" s="16">
        <f t="shared" si="37"/>
        <v>3.0514898065865137</v>
      </c>
      <c r="AB152" s="8">
        <v>1.63</v>
      </c>
      <c r="AC152" s="8">
        <v>1.04</v>
      </c>
      <c r="AD152" s="8">
        <v>14.83</v>
      </c>
      <c r="AE152" s="8">
        <v>1.63</v>
      </c>
      <c r="AF152" s="20">
        <f t="shared" si="38"/>
        <v>16.46</v>
      </c>
      <c r="AG152" s="18">
        <f t="shared" si="39"/>
        <v>8.5206481965499209E-2</v>
      </c>
      <c r="AH152" s="18">
        <f t="shared" si="40"/>
        <v>5.4364871928907481E-2</v>
      </c>
      <c r="AI152" s="18">
        <f t="shared" si="41"/>
        <v>0.86042864610559344</v>
      </c>
    </row>
    <row r="153" spans="1:35" x14ac:dyDescent="0.35">
      <c r="A153" s="5">
        <v>2024</v>
      </c>
      <c r="B153" s="5" t="s">
        <v>194</v>
      </c>
      <c r="C153" t="s">
        <v>195</v>
      </c>
      <c r="D153" t="s">
        <v>196</v>
      </c>
      <c r="E153" s="2">
        <f t="shared" si="28"/>
        <v>73</v>
      </c>
      <c r="F153" s="2" t="s">
        <v>330</v>
      </c>
      <c r="G153" s="6"/>
      <c r="H153" s="6"/>
      <c r="I153" s="7">
        <v>2</v>
      </c>
      <c r="J153" s="6"/>
      <c r="K153" s="7">
        <v>52</v>
      </c>
      <c r="L153" s="7">
        <v>19</v>
      </c>
      <c r="M153" s="8">
        <v>74.875</v>
      </c>
      <c r="N153" s="11">
        <f t="shared" si="29"/>
        <v>2.7397260273972601E-2</v>
      </c>
      <c r="O153" s="11">
        <f t="shared" si="30"/>
        <v>0.71232876712328763</v>
      </c>
      <c r="P153" s="11">
        <f t="shared" si="31"/>
        <v>0.26027397260273971</v>
      </c>
      <c r="Q153" s="9">
        <v>-18405893</v>
      </c>
      <c r="R153" s="9">
        <v>249806996</v>
      </c>
      <c r="S153" s="9">
        <v>41032220</v>
      </c>
      <c r="T153" s="9">
        <f t="shared" si="32"/>
        <v>16259909</v>
      </c>
      <c r="U153" s="9">
        <v>24772311</v>
      </c>
      <c r="V153" s="9">
        <f t="shared" si="33"/>
        <v>290839216</v>
      </c>
      <c r="W153" s="9">
        <f t="shared" si="34"/>
        <v>272433323</v>
      </c>
      <c r="X153" s="13">
        <f t="shared" si="35"/>
        <v>3884330.0968280467</v>
      </c>
      <c r="Y153" s="13">
        <f t="shared" si="36"/>
        <v>3553481.2020033388</v>
      </c>
      <c r="Z153" s="8">
        <v>23.8</v>
      </c>
      <c r="AA153" s="16">
        <f t="shared" si="37"/>
        <v>3.1460084033613445</v>
      </c>
      <c r="AB153" s="8">
        <v>4.0999999999999996</v>
      </c>
      <c r="AC153" s="8">
        <v>3.16</v>
      </c>
      <c r="AD153" s="8">
        <v>14.91</v>
      </c>
      <c r="AE153" s="8">
        <v>1.63</v>
      </c>
      <c r="AF153" s="20">
        <f t="shared" si="38"/>
        <v>16.54</v>
      </c>
      <c r="AG153" s="18">
        <f t="shared" si="39"/>
        <v>0.17226890756302518</v>
      </c>
      <c r="AH153" s="18">
        <f t="shared" si="40"/>
        <v>0.13277310924369748</v>
      </c>
      <c r="AI153" s="18">
        <f t="shared" si="41"/>
        <v>0.69495798319327728</v>
      </c>
    </row>
    <row r="154" spans="1:35" x14ac:dyDescent="0.35">
      <c r="A154" s="5">
        <v>2024</v>
      </c>
      <c r="B154" s="5" t="s">
        <v>197</v>
      </c>
      <c r="C154" t="s">
        <v>198</v>
      </c>
      <c r="D154" t="s">
        <v>199</v>
      </c>
      <c r="E154" s="2">
        <f t="shared" si="28"/>
        <v>170</v>
      </c>
      <c r="F154" s="2" t="s">
        <v>332</v>
      </c>
      <c r="G154" s="7">
        <v>2</v>
      </c>
      <c r="H154" s="7">
        <v>1</v>
      </c>
      <c r="I154" s="7">
        <v>21</v>
      </c>
      <c r="J154" s="7">
        <v>19</v>
      </c>
      <c r="K154" s="7">
        <v>114</v>
      </c>
      <c r="L154" s="7">
        <v>13</v>
      </c>
      <c r="M154" s="8">
        <v>162.625</v>
      </c>
      <c r="N154" s="11">
        <f t="shared" si="29"/>
        <v>0.25294117647058822</v>
      </c>
      <c r="O154" s="11">
        <f t="shared" si="30"/>
        <v>0.6705882352941176</v>
      </c>
      <c r="P154" s="11">
        <f t="shared" si="31"/>
        <v>7.6470588235294124E-2</v>
      </c>
      <c r="Q154" s="9">
        <v>-76633004</v>
      </c>
      <c r="R154" s="9">
        <v>624093596</v>
      </c>
      <c r="S154" s="9">
        <v>149989730</v>
      </c>
      <c r="T154" s="9">
        <f t="shared" si="32"/>
        <v>76486262</v>
      </c>
      <c r="U154" s="9">
        <v>73503468</v>
      </c>
      <c r="V154" s="9">
        <f t="shared" si="33"/>
        <v>774083326</v>
      </c>
      <c r="W154" s="9">
        <f t="shared" si="34"/>
        <v>697450322</v>
      </c>
      <c r="X154" s="13">
        <f t="shared" si="35"/>
        <v>4759928.2152190618</v>
      </c>
      <c r="Y154" s="13">
        <f t="shared" si="36"/>
        <v>4307946.8593389699</v>
      </c>
      <c r="Z154" s="8">
        <v>54.08</v>
      </c>
      <c r="AA154" s="16">
        <f t="shared" si="37"/>
        <v>3.0071190828402368</v>
      </c>
      <c r="AB154" s="8">
        <v>16.059999999999999</v>
      </c>
      <c r="AC154" s="8">
        <v>10.6</v>
      </c>
      <c r="AD154" s="8">
        <v>24.35</v>
      </c>
      <c r="AE154" s="8">
        <v>3.07</v>
      </c>
      <c r="AF154" s="20">
        <f t="shared" si="38"/>
        <v>27.42</v>
      </c>
      <c r="AG154" s="18">
        <f t="shared" si="39"/>
        <v>0.29696745562130178</v>
      </c>
      <c r="AH154" s="18">
        <f t="shared" si="40"/>
        <v>0.19600591715976332</v>
      </c>
      <c r="AI154" s="18">
        <f t="shared" si="41"/>
        <v>0.50702662721893499</v>
      </c>
    </row>
    <row r="155" spans="1:35" x14ac:dyDescent="0.35">
      <c r="A155" s="5">
        <v>2024</v>
      </c>
      <c r="B155" s="5" t="s">
        <v>197</v>
      </c>
      <c r="C155" t="s">
        <v>198</v>
      </c>
      <c r="D155" t="s">
        <v>201</v>
      </c>
      <c r="E155" s="2">
        <f t="shared" si="28"/>
        <v>42</v>
      </c>
      <c r="F155" s="2" t="s">
        <v>329</v>
      </c>
      <c r="G155" s="7">
        <v>2</v>
      </c>
      <c r="H155" s="7">
        <v>2</v>
      </c>
      <c r="I155" s="7">
        <v>3</v>
      </c>
      <c r="J155" s="7">
        <v>9</v>
      </c>
      <c r="K155" s="7">
        <v>25</v>
      </c>
      <c r="L155" s="7">
        <v>1</v>
      </c>
      <c r="M155" s="8">
        <v>38.5</v>
      </c>
      <c r="N155" s="11">
        <f t="shared" si="29"/>
        <v>0.38095238095238093</v>
      </c>
      <c r="O155" s="11">
        <f t="shared" si="30"/>
        <v>0.59523809523809523</v>
      </c>
      <c r="P155" s="11">
        <f t="shared" si="31"/>
        <v>2.3809523809523808E-2</v>
      </c>
      <c r="Q155" s="9">
        <v>-18427655</v>
      </c>
      <c r="R155" s="9">
        <v>172924406</v>
      </c>
      <c r="S155" s="9">
        <v>30429908</v>
      </c>
      <c r="T155" s="9">
        <f t="shared" si="32"/>
        <v>21389912</v>
      </c>
      <c r="U155" s="9">
        <v>9039996</v>
      </c>
      <c r="V155" s="9">
        <f t="shared" si="33"/>
        <v>203354314</v>
      </c>
      <c r="W155" s="9">
        <f t="shared" si="34"/>
        <v>184926659</v>
      </c>
      <c r="X155" s="13">
        <f t="shared" si="35"/>
        <v>5281930.2337662335</v>
      </c>
      <c r="Y155" s="13">
        <f t="shared" si="36"/>
        <v>5047125.1428571427</v>
      </c>
      <c r="Z155" s="8">
        <v>15.18</v>
      </c>
      <c r="AA155" s="16">
        <f t="shared" si="37"/>
        <v>2.5362318840579712</v>
      </c>
      <c r="AB155" s="8">
        <v>5.72</v>
      </c>
      <c r="AC155" s="8">
        <v>3.84</v>
      </c>
      <c r="AD155" s="8">
        <v>4.9000000000000004</v>
      </c>
      <c r="AE155" s="8">
        <v>0.72</v>
      </c>
      <c r="AF155" s="20">
        <f t="shared" si="38"/>
        <v>5.62</v>
      </c>
      <c r="AG155" s="18">
        <f t="shared" si="39"/>
        <v>0.37681159420289856</v>
      </c>
      <c r="AH155" s="18">
        <f t="shared" si="40"/>
        <v>0.25296442687747034</v>
      </c>
      <c r="AI155" s="18">
        <f t="shared" si="41"/>
        <v>0.3702239789196311</v>
      </c>
    </row>
    <row r="156" spans="1:35" x14ac:dyDescent="0.35">
      <c r="A156" s="5">
        <v>2024</v>
      </c>
      <c r="B156" s="5" t="s">
        <v>197</v>
      </c>
      <c r="C156" t="s">
        <v>198</v>
      </c>
      <c r="D156" t="s">
        <v>200</v>
      </c>
      <c r="E156" s="2">
        <f t="shared" si="28"/>
        <v>27</v>
      </c>
      <c r="F156" s="2" t="s">
        <v>328</v>
      </c>
      <c r="G156" s="6"/>
      <c r="H156" s="7">
        <v>1</v>
      </c>
      <c r="I156" s="7">
        <v>2</v>
      </c>
      <c r="J156" s="7">
        <v>7</v>
      </c>
      <c r="K156" s="7">
        <v>17</v>
      </c>
      <c r="L156" s="6"/>
      <c r="M156" s="8">
        <v>25.25</v>
      </c>
      <c r="N156" s="11">
        <f t="shared" si="29"/>
        <v>0.37037037037037035</v>
      </c>
      <c r="O156" s="11">
        <f t="shared" si="30"/>
        <v>0.62962962962962965</v>
      </c>
      <c r="P156" s="11">
        <f t="shared" si="31"/>
        <v>0</v>
      </c>
      <c r="Q156" s="9">
        <v>-13790063</v>
      </c>
      <c r="R156" s="9">
        <v>140514824</v>
      </c>
      <c r="S156" s="9">
        <v>34097119</v>
      </c>
      <c r="T156" s="9">
        <f t="shared" si="32"/>
        <v>16135879</v>
      </c>
      <c r="U156" s="9">
        <v>17961240</v>
      </c>
      <c r="V156" s="9">
        <f t="shared" si="33"/>
        <v>174611943</v>
      </c>
      <c r="W156" s="9">
        <f t="shared" si="34"/>
        <v>160821880</v>
      </c>
      <c r="X156" s="13">
        <f t="shared" si="35"/>
        <v>6915324.4752475247</v>
      </c>
      <c r="Y156" s="13">
        <f t="shared" si="36"/>
        <v>6203988.2376237623</v>
      </c>
      <c r="Z156" s="8">
        <v>10.33</v>
      </c>
      <c r="AA156" s="16">
        <f t="shared" si="37"/>
        <v>2.4443368828654406</v>
      </c>
      <c r="AB156" s="8">
        <v>3.55</v>
      </c>
      <c r="AC156" s="8">
        <v>2</v>
      </c>
      <c r="AD156" s="8">
        <v>3.98</v>
      </c>
      <c r="AE156" s="8">
        <v>0.8</v>
      </c>
      <c r="AF156" s="20">
        <f t="shared" si="38"/>
        <v>4.78</v>
      </c>
      <c r="AG156" s="18">
        <f t="shared" si="39"/>
        <v>0.34365924491771538</v>
      </c>
      <c r="AH156" s="18">
        <f t="shared" si="40"/>
        <v>0.1936108422071636</v>
      </c>
      <c r="AI156" s="18">
        <f t="shared" si="41"/>
        <v>0.46272991287512105</v>
      </c>
    </row>
    <row r="157" spans="1:35" x14ac:dyDescent="0.35">
      <c r="A157" s="5">
        <v>2024</v>
      </c>
      <c r="B157" s="5" t="s">
        <v>202</v>
      </c>
      <c r="C157" t="s">
        <v>203</v>
      </c>
      <c r="D157" t="s">
        <v>205</v>
      </c>
      <c r="E157" s="2">
        <f t="shared" si="28"/>
        <v>85</v>
      </c>
      <c r="F157" s="2" t="s">
        <v>331</v>
      </c>
      <c r="G157" s="6"/>
      <c r="H157" s="6"/>
      <c r="I157" s="7">
        <v>15</v>
      </c>
      <c r="J157" s="7">
        <v>9</v>
      </c>
      <c r="K157" s="7">
        <v>53</v>
      </c>
      <c r="L157" s="7">
        <v>8</v>
      </c>
      <c r="M157" s="8">
        <v>81.125</v>
      </c>
      <c r="N157" s="11">
        <f t="shared" si="29"/>
        <v>0.28235294117647058</v>
      </c>
      <c r="O157" s="11">
        <f t="shared" si="30"/>
        <v>0.62352941176470589</v>
      </c>
      <c r="P157" s="11">
        <f t="shared" si="31"/>
        <v>9.4117647058823528E-2</v>
      </c>
      <c r="Q157" s="9">
        <v>-35190761</v>
      </c>
      <c r="R157" s="9">
        <v>305293129</v>
      </c>
      <c r="S157" s="9">
        <v>55587977</v>
      </c>
      <c r="T157" s="9">
        <f t="shared" si="32"/>
        <v>29048873</v>
      </c>
      <c r="U157" s="9">
        <v>26539104</v>
      </c>
      <c r="V157" s="9">
        <f t="shared" si="33"/>
        <v>360881106</v>
      </c>
      <c r="W157" s="9">
        <f t="shared" si="34"/>
        <v>325690345</v>
      </c>
      <c r="X157" s="13">
        <f t="shared" si="35"/>
        <v>4448457.3929121727</v>
      </c>
      <c r="Y157" s="13">
        <f t="shared" si="36"/>
        <v>4121318.9768875195</v>
      </c>
      <c r="Z157" s="8">
        <v>27.78</v>
      </c>
      <c r="AA157" s="16">
        <f t="shared" si="37"/>
        <v>2.9202663786897047</v>
      </c>
      <c r="AB157" s="8">
        <v>11.89</v>
      </c>
      <c r="AC157" s="8">
        <v>4.3099999999999996</v>
      </c>
      <c r="AD157" s="8">
        <v>7.98</v>
      </c>
      <c r="AE157" s="8">
        <v>3.6</v>
      </c>
      <c r="AF157" s="20">
        <f t="shared" si="38"/>
        <v>11.58</v>
      </c>
      <c r="AG157" s="18">
        <f t="shared" si="39"/>
        <v>0.42800575953923686</v>
      </c>
      <c r="AH157" s="18">
        <f t="shared" si="40"/>
        <v>0.15514758819294455</v>
      </c>
      <c r="AI157" s="18">
        <f t="shared" si="41"/>
        <v>0.41684665226781858</v>
      </c>
    </row>
    <row r="158" spans="1:35" x14ac:dyDescent="0.35">
      <c r="A158" s="5">
        <v>2024</v>
      </c>
      <c r="B158" s="5" t="s">
        <v>202</v>
      </c>
      <c r="C158" t="s">
        <v>203</v>
      </c>
      <c r="D158" t="s">
        <v>204</v>
      </c>
      <c r="E158" s="2">
        <f t="shared" si="28"/>
        <v>104</v>
      </c>
      <c r="F158" s="2" t="s">
        <v>332</v>
      </c>
      <c r="G158" s="6"/>
      <c r="H158" s="7">
        <v>1</v>
      </c>
      <c r="I158" s="7">
        <v>23</v>
      </c>
      <c r="J158" s="7">
        <v>18</v>
      </c>
      <c r="K158" s="7">
        <v>53</v>
      </c>
      <c r="L158" s="7">
        <v>9</v>
      </c>
      <c r="M158" s="8">
        <v>96.75</v>
      </c>
      <c r="N158" s="11">
        <f t="shared" si="29"/>
        <v>0.40384615384615385</v>
      </c>
      <c r="O158" s="11">
        <f t="shared" si="30"/>
        <v>0.50961538461538458</v>
      </c>
      <c r="P158" s="11">
        <f t="shared" si="31"/>
        <v>8.6538461538461536E-2</v>
      </c>
      <c r="Q158" s="9">
        <v>-37503838</v>
      </c>
      <c r="R158" s="9">
        <v>386031655</v>
      </c>
      <c r="S158" s="9">
        <v>67856184</v>
      </c>
      <c r="T158" s="9">
        <f t="shared" si="32"/>
        <v>30279208</v>
      </c>
      <c r="U158" s="9">
        <v>37576976</v>
      </c>
      <c r="V158" s="9">
        <f t="shared" si="33"/>
        <v>453887839</v>
      </c>
      <c r="W158" s="9">
        <f t="shared" si="34"/>
        <v>416384001</v>
      </c>
      <c r="X158" s="13">
        <f t="shared" si="35"/>
        <v>4691347.1731266147</v>
      </c>
      <c r="Y158" s="13">
        <f t="shared" si="36"/>
        <v>4302954.6563307494</v>
      </c>
      <c r="Z158" s="8">
        <v>36.11</v>
      </c>
      <c r="AA158" s="16">
        <f t="shared" si="37"/>
        <v>2.6793132096372196</v>
      </c>
      <c r="AB158" s="8">
        <v>17.38</v>
      </c>
      <c r="AC158" s="8">
        <v>7.55</v>
      </c>
      <c r="AD158" s="8">
        <v>8.7799999999999994</v>
      </c>
      <c r="AE158" s="8">
        <v>2.4</v>
      </c>
      <c r="AF158" s="20">
        <f t="shared" si="38"/>
        <v>11.18</v>
      </c>
      <c r="AG158" s="18">
        <f t="shared" si="39"/>
        <v>0.48130711714206587</v>
      </c>
      <c r="AH158" s="18">
        <f t="shared" si="40"/>
        <v>0.20908335641096648</v>
      </c>
      <c r="AI158" s="18">
        <f t="shared" si="41"/>
        <v>0.3096095264469676</v>
      </c>
    </row>
    <row r="159" spans="1:35" x14ac:dyDescent="0.35">
      <c r="A159" s="5">
        <v>2024</v>
      </c>
      <c r="B159" s="5" t="s">
        <v>202</v>
      </c>
      <c r="C159" t="s">
        <v>203</v>
      </c>
      <c r="D159" t="s">
        <v>207</v>
      </c>
      <c r="E159" s="2">
        <f t="shared" si="28"/>
        <v>91</v>
      </c>
      <c r="F159" s="2" t="s">
        <v>331</v>
      </c>
      <c r="G159" s="7">
        <v>1</v>
      </c>
      <c r="H159" s="6"/>
      <c r="I159" s="7">
        <v>9</v>
      </c>
      <c r="J159" s="7">
        <v>15</v>
      </c>
      <c r="K159" s="7">
        <v>56</v>
      </c>
      <c r="L159" s="7">
        <v>10</v>
      </c>
      <c r="M159" s="8">
        <v>87.625</v>
      </c>
      <c r="N159" s="11">
        <f t="shared" si="29"/>
        <v>0.27472527472527475</v>
      </c>
      <c r="O159" s="11">
        <f t="shared" si="30"/>
        <v>0.61538461538461542</v>
      </c>
      <c r="P159" s="11">
        <f t="shared" si="31"/>
        <v>0.10989010989010989</v>
      </c>
      <c r="Q159" s="9">
        <v>-37701420</v>
      </c>
      <c r="R159" s="9">
        <v>265287210</v>
      </c>
      <c r="S159" s="9">
        <v>54293878</v>
      </c>
      <c r="T159" s="9">
        <f t="shared" si="32"/>
        <v>28418919</v>
      </c>
      <c r="U159" s="9">
        <v>25874959</v>
      </c>
      <c r="V159" s="9">
        <f t="shared" si="33"/>
        <v>319581088</v>
      </c>
      <c r="W159" s="9">
        <f t="shared" si="34"/>
        <v>281879668</v>
      </c>
      <c r="X159" s="13">
        <f t="shared" si="35"/>
        <v>3647145.0841654777</v>
      </c>
      <c r="Y159" s="13">
        <f t="shared" si="36"/>
        <v>3351853.1126961485</v>
      </c>
      <c r="Z159" s="8">
        <v>20.04</v>
      </c>
      <c r="AA159" s="16">
        <f t="shared" si="37"/>
        <v>4.3725049900199604</v>
      </c>
      <c r="AB159" s="8">
        <v>5.1100000000000003</v>
      </c>
      <c r="AC159" s="8">
        <v>5.91</v>
      </c>
      <c r="AD159" s="8">
        <v>7.02</v>
      </c>
      <c r="AE159" s="8">
        <v>2</v>
      </c>
      <c r="AF159" s="20">
        <f t="shared" si="38"/>
        <v>9.02</v>
      </c>
      <c r="AG159" s="18">
        <f t="shared" si="39"/>
        <v>0.25499001996007986</v>
      </c>
      <c r="AH159" s="18">
        <f t="shared" si="40"/>
        <v>0.29491017964071858</v>
      </c>
      <c r="AI159" s="18">
        <f t="shared" si="41"/>
        <v>0.45009980039920161</v>
      </c>
    </row>
    <row r="160" spans="1:35" x14ac:dyDescent="0.35">
      <c r="A160" s="5">
        <v>2024</v>
      </c>
      <c r="B160" s="5" t="s">
        <v>202</v>
      </c>
      <c r="C160" t="s">
        <v>203</v>
      </c>
      <c r="D160" t="s">
        <v>211</v>
      </c>
      <c r="E160" s="2">
        <f t="shared" si="28"/>
        <v>138</v>
      </c>
      <c r="F160" s="2" t="s">
        <v>332</v>
      </c>
      <c r="G160" s="7">
        <v>3</v>
      </c>
      <c r="H160" s="6"/>
      <c r="I160" s="7">
        <v>21</v>
      </c>
      <c r="J160" s="7">
        <v>35</v>
      </c>
      <c r="K160" s="7">
        <v>70</v>
      </c>
      <c r="L160" s="7">
        <v>9</v>
      </c>
      <c r="M160" s="8">
        <v>128</v>
      </c>
      <c r="N160" s="11">
        <f t="shared" si="29"/>
        <v>0.42753623188405798</v>
      </c>
      <c r="O160" s="11">
        <f t="shared" si="30"/>
        <v>0.50724637681159424</v>
      </c>
      <c r="P160" s="11">
        <f t="shared" si="31"/>
        <v>6.5217391304347824E-2</v>
      </c>
      <c r="Q160" s="9">
        <v>-59080969</v>
      </c>
      <c r="R160" s="9">
        <v>486710859</v>
      </c>
      <c r="S160" s="9">
        <v>165632662</v>
      </c>
      <c r="T160" s="9">
        <f t="shared" si="32"/>
        <v>52028245</v>
      </c>
      <c r="U160" s="9">
        <v>113604417</v>
      </c>
      <c r="V160" s="9">
        <f t="shared" si="33"/>
        <v>652343521</v>
      </c>
      <c r="W160" s="9">
        <f t="shared" si="34"/>
        <v>593262552</v>
      </c>
      <c r="X160" s="13">
        <f t="shared" si="35"/>
        <v>5096433.7578125</v>
      </c>
      <c r="Y160" s="13">
        <f t="shared" si="36"/>
        <v>4208899.25</v>
      </c>
      <c r="Z160" s="8">
        <v>40.25</v>
      </c>
      <c r="AA160" s="16">
        <f t="shared" si="37"/>
        <v>3.1801242236024843</v>
      </c>
      <c r="AB160" s="8">
        <v>18.829999999999998</v>
      </c>
      <c r="AC160" s="8">
        <v>5.75</v>
      </c>
      <c r="AD160" s="8">
        <v>13.67</v>
      </c>
      <c r="AE160" s="8">
        <v>2</v>
      </c>
      <c r="AF160" s="20">
        <f t="shared" si="38"/>
        <v>15.67</v>
      </c>
      <c r="AG160" s="18">
        <f t="shared" si="39"/>
        <v>0.46782608695652167</v>
      </c>
      <c r="AH160" s="18">
        <f t="shared" si="40"/>
        <v>0.14285714285714285</v>
      </c>
      <c r="AI160" s="18">
        <f t="shared" si="41"/>
        <v>0.38931677018633543</v>
      </c>
    </row>
    <row r="161" spans="1:35" x14ac:dyDescent="0.35">
      <c r="A161" s="5">
        <v>2024</v>
      </c>
      <c r="B161" s="5" t="s">
        <v>202</v>
      </c>
      <c r="C161" t="s">
        <v>203</v>
      </c>
      <c r="D161" t="s">
        <v>206</v>
      </c>
      <c r="E161" s="2">
        <f t="shared" si="28"/>
        <v>99</v>
      </c>
      <c r="F161" s="2" t="s">
        <v>331</v>
      </c>
      <c r="G161" s="6"/>
      <c r="H161" s="6"/>
      <c r="I161" s="7">
        <v>14</v>
      </c>
      <c r="J161" s="7">
        <v>19</v>
      </c>
      <c r="K161" s="7">
        <v>63</v>
      </c>
      <c r="L161" s="7">
        <v>3</v>
      </c>
      <c r="M161" s="8">
        <v>93.5</v>
      </c>
      <c r="N161" s="11">
        <f t="shared" si="29"/>
        <v>0.33333333333333331</v>
      </c>
      <c r="O161" s="11">
        <f t="shared" si="30"/>
        <v>0.63636363636363635</v>
      </c>
      <c r="P161" s="11">
        <f t="shared" si="31"/>
        <v>3.0303030303030304E-2</v>
      </c>
      <c r="Q161" s="9">
        <v>-47087915</v>
      </c>
      <c r="R161" s="9">
        <v>326208031</v>
      </c>
      <c r="S161" s="9">
        <v>74765558</v>
      </c>
      <c r="T161" s="9">
        <f t="shared" si="32"/>
        <v>53552339</v>
      </c>
      <c r="U161" s="9">
        <v>21213219</v>
      </c>
      <c r="V161" s="9">
        <f t="shared" si="33"/>
        <v>400973589</v>
      </c>
      <c r="W161" s="9">
        <f t="shared" si="34"/>
        <v>353885674</v>
      </c>
      <c r="X161" s="13">
        <f t="shared" si="35"/>
        <v>4288487.5828877008</v>
      </c>
      <c r="Y161" s="13">
        <f t="shared" si="36"/>
        <v>4061608.2352941176</v>
      </c>
      <c r="Z161" s="8">
        <v>27.06</v>
      </c>
      <c r="AA161" s="16">
        <f t="shared" si="37"/>
        <v>3.4552845528455287</v>
      </c>
      <c r="AB161" s="8">
        <v>11.57</v>
      </c>
      <c r="AC161" s="8">
        <v>4.88</v>
      </c>
      <c r="AD161" s="8">
        <v>8.61</v>
      </c>
      <c r="AE161" s="8">
        <v>2</v>
      </c>
      <c r="AF161" s="20">
        <f t="shared" si="38"/>
        <v>10.61</v>
      </c>
      <c r="AG161" s="18">
        <f t="shared" si="39"/>
        <v>0.42756836659275688</v>
      </c>
      <c r="AH161" s="18">
        <f t="shared" si="40"/>
        <v>0.18033998521803402</v>
      </c>
      <c r="AI161" s="18">
        <f t="shared" si="41"/>
        <v>0.39209164818920916</v>
      </c>
    </row>
    <row r="162" spans="1:35" x14ac:dyDescent="0.35">
      <c r="A162" s="5">
        <v>2024</v>
      </c>
      <c r="B162" s="5" t="s">
        <v>202</v>
      </c>
      <c r="C162" t="s">
        <v>203</v>
      </c>
      <c r="D162" t="s">
        <v>312</v>
      </c>
      <c r="E162" s="2">
        <f t="shared" si="28"/>
        <v>141</v>
      </c>
      <c r="F162" s="2" t="s">
        <v>332</v>
      </c>
      <c r="G162" s="6"/>
      <c r="H162" s="7">
        <v>2</v>
      </c>
      <c r="I162" s="7">
        <v>19</v>
      </c>
      <c r="J162" s="7">
        <v>26</v>
      </c>
      <c r="K162" s="7">
        <v>83</v>
      </c>
      <c r="L162" s="7">
        <v>11</v>
      </c>
      <c r="M162" s="8">
        <v>133.625</v>
      </c>
      <c r="N162" s="11">
        <f t="shared" si="29"/>
        <v>0.33333333333333331</v>
      </c>
      <c r="O162" s="11">
        <f t="shared" si="30"/>
        <v>0.58865248226950351</v>
      </c>
      <c r="P162" s="11">
        <f t="shared" si="31"/>
        <v>7.8014184397163122E-2</v>
      </c>
      <c r="Q162" s="9">
        <v>-62926976</v>
      </c>
      <c r="R162" s="9">
        <v>470080558</v>
      </c>
      <c r="S162" s="9">
        <v>88250395</v>
      </c>
      <c r="T162" s="9">
        <f t="shared" si="32"/>
        <v>46268742</v>
      </c>
      <c r="U162" s="9">
        <v>41981653</v>
      </c>
      <c r="V162" s="9">
        <f t="shared" si="33"/>
        <v>558330953</v>
      </c>
      <c r="W162" s="9">
        <f t="shared" si="34"/>
        <v>495403977</v>
      </c>
      <c r="X162" s="13">
        <f t="shared" si="35"/>
        <v>4178342.0243217959</v>
      </c>
      <c r="Y162" s="13">
        <f t="shared" si="36"/>
        <v>3864166.8849391956</v>
      </c>
      <c r="Z162" s="8">
        <v>42.41</v>
      </c>
      <c r="AA162" s="16">
        <f t="shared" si="37"/>
        <v>3.1507899080405566</v>
      </c>
      <c r="AB162" s="8">
        <v>10.53</v>
      </c>
      <c r="AC162" s="8">
        <v>4.68</v>
      </c>
      <c r="AD162" s="8">
        <v>23.82</v>
      </c>
      <c r="AE162" s="8">
        <v>3.38</v>
      </c>
      <c r="AF162" s="20">
        <f t="shared" si="38"/>
        <v>27.2</v>
      </c>
      <c r="AG162" s="18">
        <f t="shared" si="39"/>
        <v>0.24829049752416885</v>
      </c>
      <c r="AH162" s="18">
        <f t="shared" si="40"/>
        <v>0.11035133223296392</v>
      </c>
      <c r="AI162" s="18">
        <f t="shared" si="41"/>
        <v>0.64135817024286723</v>
      </c>
    </row>
    <row r="163" spans="1:35" x14ac:dyDescent="0.35">
      <c r="A163" s="5">
        <v>2024</v>
      </c>
      <c r="B163" s="5" t="s">
        <v>202</v>
      </c>
      <c r="C163" t="s">
        <v>203</v>
      </c>
      <c r="D163" t="s">
        <v>208</v>
      </c>
      <c r="E163" s="2">
        <f t="shared" si="28"/>
        <v>128</v>
      </c>
      <c r="F163" s="2" t="s">
        <v>332</v>
      </c>
      <c r="G163" s="7">
        <v>1</v>
      </c>
      <c r="H163" s="6"/>
      <c r="I163" s="7">
        <v>25</v>
      </c>
      <c r="J163" s="7">
        <v>21</v>
      </c>
      <c r="K163" s="7">
        <v>67</v>
      </c>
      <c r="L163" s="7">
        <v>14</v>
      </c>
      <c r="M163" s="8">
        <v>120.375</v>
      </c>
      <c r="N163" s="11">
        <f t="shared" si="29"/>
        <v>0.3671875</v>
      </c>
      <c r="O163" s="11">
        <f t="shared" si="30"/>
        <v>0.5234375</v>
      </c>
      <c r="P163" s="11">
        <f t="shared" si="31"/>
        <v>0.109375</v>
      </c>
      <c r="Q163" s="9">
        <v>-49397173</v>
      </c>
      <c r="R163" s="9">
        <v>367584686</v>
      </c>
      <c r="S163" s="9">
        <v>98816937</v>
      </c>
      <c r="T163" s="9">
        <f t="shared" si="32"/>
        <v>47220500</v>
      </c>
      <c r="U163" s="9">
        <v>51596437</v>
      </c>
      <c r="V163" s="9">
        <f t="shared" si="33"/>
        <v>466401623</v>
      </c>
      <c r="W163" s="9">
        <f t="shared" si="34"/>
        <v>417004450</v>
      </c>
      <c r="X163" s="13">
        <f t="shared" si="35"/>
        <v>3874572.1536863968</v>
      </c>
      <c r="Y163" s="13">
        <f t="shared" si="36"/>
        <v>3445941.3167185877</v>
      </c>
      <c r="Z163" s="8">
        <v>34.409999999999997</v>
      </c>
      <c r="AA163" s="16">
        <f t="shared" si="37"/>
        <v>3.4982563208369664</v>
      </c>
      <c r="AB163" s="8">
        <v>10.72</v>
      </c>
      <c r="AC163" s="8">
        <v>7.39</v>
      </c>
      <c r="AD163" s="8">
        <v>14.95</v>
      </c>
      <c r="AE163" s="8">
        <v>1.35</v>
      </c>
      <c r="AF163" s="20">
        <f t="shared" si="38"/>
        <v>16.3</v>
      </c>
      <c r="AG163" s="18">
        <f t="shared" si="39"/>
        <v>0.31153734379540837</v>
      </c>
      <c r="AH163" s="18">
        <f t="shared" si="40"/>
        <v>0.21476315024702122</v>
      </c>
      <c r="AI163" s="18">
        <f t="shared" si="41"/>
        <v>0.47369950595757054</v>
      </c>
    </row>
    <row r="164" spans="1:35" x14ac:dyDescent="0.35">
      <c r="A164" s="5">
        <v>2024</v>
      </c>
      <c r="B164" s="5" t="s">
        <v>202</v>
      </c>
      <c r="C164" t="s">
        <v>203</v>
      </c>
      <c r="D164" t="s">
        <v>210</v>
      </c>
      <c r="E164" s="2">
        <f t="shared" si="28"/>
        <v>5</v>
      </c>
      <c r="F164" s="2" t="s">
        <v>327</v>
      </c>
      <c r="G164" s="6"/>
      <c r="H164" s="7">
        <v>1</v>
      </c>
      <c r="I164" s="7">
        <v>1</v>
      </c>
      <c r="J164" s="7">
        <v>1</v>
      </c>
      <c r="K164" s="7">
        <v>2</v>
      </c>
      <c r="L164" s="6"/>
      <c r="M164" s="8">
        <v>4.25</v>
      </c>
      <c r="N164" s="11">
        <f t="shared" si="29"/>
        <v>0.6</v>
      </c>
      <c r="O164" s="11">
        <f t="shared" si="30"/>
        <v>0.4</v>
      </c>
      <c r="P164" s="11">
        <f t="shared" si="31"/>
        <v>0</v>
      </c>
      <c r="Q164" s="9">
        <v>-1278577</v>
      </c>
      <c r="R164" s="9">
        <v>18462699</v>
      </c>
      <c r="S164" s="9">
        <v>3325098</v>
      </c>
      <c r="T164" s="9">
        <f t="shared" si="32"/>
        <v>731673</v>
      </c>
      <c r="U164" s="9">
        <v>2593425</v>
      </c>
      <c r="V164" s="9">
        <f t="shared" si="33"/>
        <v>21787797</v>
      </c>
      <c r="W164" s="9">
        <f t="shared" si="34"/>
        <v>20509220</v>
      </c>
      <c r="X164" s="13">
        <f t="shared" si="35"/>
        <v>5126540.4705882352</v>
      </c>
      <c r="Y164" s="13">
        <f t="shared" si="36"/>
        <v>4516322.823529412</v>
      </c>
      <c r="Z164" s="8">
        <v>2.88</v>
      </c>
      <c r="AA164" s="16">
        <f t="shared" si="37"/>
        <v>1.4756944444444444</v>
      </c>
      <c r="AB164" s="8">
        <v>0</v>
      </c>
      <c r="AC164" s="8">
        <v>0.6</v>
      </c>
      <c r="AD164" s="8">
        <v>2.2799999999999998</v>
      </c>
      <c r="AE164" s="8">
        <v>0</v>
      </c>
      <c r="AF164" s="20">
        <f t="shared" si="38"/>
        <v>2.2799999999999998</v>
      </c>
      <c r="AG164" s="18">
        <f t="shared" si="39"/>
        <v>0</v>
      </c>
      <c r="AH164" s="18">
        <f t="shared" si="40"/>
        <v>0.20833333333333334</v>
      </c>
      <c r="AI164" s="18">
        <f t="shared" si="41"/>
        <v>0.79166666666666663</v>
      </c>
    </row>
    <row r="165" spans="1:35" x14ac:dyDescent="0.35">
      <c r="A165" s="5">
        <v>2024</v>
      </c>
      <c r="B165" s="5" t="s">
        <v>202</v>
      </c>
      <c r="C165" t="s">
        <v>203</v>
      </c>
      <c r="D165" t="s">
        <v>209</v>
      </c>
      <c r="E165" s="2">
        <f t="shared" si="28"/>
        <v>104</v>
      </c>
      <c r="F165" s="2" t="s">
        <v>332</v>
      </c>
      <c r="G165" s="7">
        <v>1</v>
      </c>
      <c r="H165" s="7">
        <v>1</v>
      </c>
      <c r="I165" s="7">
        <v>20</v>
      </c>
      <c r="J165" s="7">
        <v>27</v>
      </c>
      <c r="K165" s="7">
        <v>45</v>
      </c>
      <c r="L165" s="7">
        <v>10</v>
      </c>
      <c r="M165" s="8">
        <v>96</v>
      </c>
      <c r="N165" s="11">
        <f t="shared" si="29"/>
        <v>0.47115384615384615</v>
      </c>
      <c r="O165" s="11">
        <f t="shared" si="30"/>
        <v>0.43269230769230771</v>
      </c>
      <c r="P165" s="11">
        <f t="shared" si="31"/>
        <v>9.6153846153846159E-2</v>
      </c>
      <c r="Q165" s="9">
        <v>-37878672</v>
      </c>
      <c r="R165" s="9">
        <v>383458383</v>
      </c>
      <c r="S165" s="9">
        <v>79735720</v>
      </c>
      <c r="T165" s="9">
        <f t="shared" si="32"/>
        <v>73991195</v>
      </c>
      <c r="U165" s="9">
        <v>5744525</v>
      </c>
      <c r="V165" s="9">
        <f t="shared" si="33"/>
        <v>463194103</v>
      </c>
      <c r="W165" s="9">
        <f t="shared" si="34"/>
        <v>425315431</v>
      </c>
      <c r="X165" s="13">
        <f t="shared" si="35"/>
        <v>4824938.572916667</v>
      </c>
      <c r="Y165" s="13">
        <f t="shared" si="36"/>
        <v>4765099.770833333</v>
      </c>
      <c r="Z165" s="8">
        <v>33.81</v>
      </c>
      <c r="AA165" s="16">
        <f t="shared" si="37"/>
        <v>2.839396628216504</v>
      </c>
      <c r="AB165" s="8">
        <v>14.32</v>
      </c>
      <c r="AC165" s="8">
        <v>3.69</v>
      </c>
      <c r="AD165" s="8">
        <v>13.92</v>
      </c>
      <c r="AE165" s="8">
        <v>1.88</v>
      </c>
      <c r="AF165" s="20">
        <f t="shared" si="38"/>
        <v>15.8</v>
      </c>
      <c r="AG165" s="18">
        <f t="shared" si="39"/>
        <v>0.42354333037562847</v>
      </c>
      <c r="AH165" s="18">
        <f t="shared" si="40"/>
        <v>0.10913930789707187</v>
      </c>
      <c r="AI165" s="18">
        <f t="shared" si="41"/>
        <v>0.4673173617272996</v>
      </c>
    </row>
    <row r="166" spans="1:35" x14ac:dyDescent="0.35">
      <c r="A166" s="5">
        <v>2024</v>
      </c>
      <c r="B166" s="5" t="s">
        <v>212</v>
      </c>
      <c r="C166" t="s">
        <v>213</v>
      </c>
      <c r="D166" t="s">
        <v>214</v>
      </c>
      <c r="E166" s="2">
        <f t="shared" si="28"/>
        <v>152</v>
      </c>
      <c r="F166" s="2" t="s">
        <v>332</v>
      </c>
      <c r="G166" s="7">
        <v>1</v>
      </c>
      <c r="H166" s="6"/>
      <c r="I166" s="7">
        <v>18</v>
      </c>
      <c r="J166" s="7">
        <v>9</v>
      </c>
      <c r="K166" s="7">
        <v>124</v>
      </c>
      <c r="L166" s="6"/>
      <c r="M166" s="8">
        <v>145.875</v>
      </c>
      <c r="N166" s="11">
        <f t="shared" si="29"/>
        <v>0.18421052631578946</v>
      </c>
      <c r="O166" s="11">
        <f t="shared" si="30"/>
        <v>0.81578947368421051</v>
      </c>
      <c r="P166" s="11">
        <f t="shared" si="31"/>
        <v>0</v>
      </c>
      <c r="Q166" s="9">
        <v>-50248431</v>
      </c>
      <c r="R166" s="9">
        <v>563686871</v>
      </c>
      <c r="S166" s="9">
        <v>113349344</v>
      </c>
      <c r="T166" s="9">
        <f t="shared" si="32"/>
        <v>56429648</v>
      </c>
      <c r="U166" s="9">
        <v>56919696</v>
      </c>
      <c r="V166" s="9">
        <f t="shared" si="33"/>
        <v>677036215</v>
      </c>
      <c r="W166" s="9">
        <f t="shared" si="34"/>
        <v>626787784</v>
      </c>
      <c r="X166" s="13">
        <f t="shared" si="35"/>
        <v>4641207.9862896316</v>
      </c>
      <c r="Y166" s="13">
        <f t="shared" si="36"/>
        <v>4251012.9837189373</v>
      </c>
      <c r="Z166" s="8">
        <v>47.83</v>
      </c>
      <c r="AA166" s="16">
        <f t="shared" si="37"/>
        <v>3.0498641020280162</v>
      </c>
      <c r="AB166" s="8">
        <v>12.31</v>
      </c>
      <c r="AC166" s="8">
        <v>10.47</v>
      </c>
      <c r="AD166" s="8">
        <v>24.8</v>
      </c>
      <c r="AE166" s="8">
        <v>0.25</v>
      </c>
      <c r="AF166" s="20">
        <f t="shared" si="38"/>
        <v>25.05</v>
      </c>
      <c r="AG166" s="18">
        <f t="shared" si="39"/>
        <v>0.25736985155759984</v>
      </c>
      <c r="AH166" s="18">
        <f t="shared" si="40"/>
        <v>0.21890027179594398</v>
      </c>
      <c r="AI166" s="18">
        <f t="shared" si="41"/>
        <v>0.5237298766464562</v>
      </c>
    </row>
    <row r="167" spans="1:35" x14ac:dyDescent="0.35">
      <c r="A167" s="5">
        <v>2024</v>
      </c>
      <c r="B167" s="5" t="s">
        <v>215</v>
      </c>
      <c r="C167" t="s">
        <v>216</v>
      </c>
      <c r="D167" t="s">
        <v>217</v>
      </c>
      <c r="E167" s="2">
        <f t="shared" si="28"/>
        <v>102</v>
      </c>
      <c r="F167" s="2" t="s">
        <v>332</v>
      </c>
      <c r="G167" s="6"/>
      <c r="H167" s="7">
        <v>1</v>
      </c>
      <c r="I167" s="7">
        <v>3</v>
      </c>
      <c r="J167" s="7">
        <v>2</v>
      </c>
      <c r="K167" s="7">
        <v>79</v>
      </c>
      <c r="L167" s="7">
        <v>17</v>
      </c>
      <c r="M167" s="8">
        <v>102.75</v>
      </c>
      <c r="N167" s="11">
        <f t="shared" si="29"/>
        <v>5.8823529411764705E-2</v>
      </c>
      <c r="O167" s="11">
        <f t="shared" si="30"/>
        <v>0.77450980392156865</v>
      </c>
      <c r="P167" s="11">
        <f t="shared" si="31"/>
        <v>0.16666666666666666</v>
      </c>
      <c r="Q167" s="9">
        <v>-52401656</v>
      </c>
      <c r="R167" s="9">
        <v>382113896</v>
      </c>
      <c r="S167" s="9">
        <v>120717446</v>
      </c>
      <c r="T167" s="9">
        <f t="shared" si="32"/>
        <v>50711198</v>
      </c>
      <c r="U167" s="9">
        <v>70006248</v>
      </c>
      <c r="V167" s="9">
        <f t="shared" si="33"/>
        <v>502831342</v>
      </c>
      <c r="W167" s="9">
        <f t="shared" si="34"/>
        <v>450429686</v>
      </c>
      <c r="X167" s="13">
        <f t="shared" si="35"/>
        <v>4893735.6885644766</v>
      </c>
      <c r="Y167" s="13">
        <f t="shared" si="36"/>
        <v>4212409.6739659365</v>
      </c>
      <c r="Z167" s="8">
        <v>32.58</v>
      </c>
      <c r="AA167" s="16">
        <f t="shared" si="37"/>
        <v>3.1537753222836096</v>
      </c>
      <c r="AB167" s="8">
        <v>7.39</v>
      </c>
      <c r="AC167" s="8">
        <v>2.06</v>
      </c>
      <c r="AD167" s="8">
        <v>21.38</v>
      </c>
      <c r="AE167" s="8">
        <v>1.75</v>
      </c>
      <c r="AF167" s="20">
        <f t="shared" si="38"/>
        <v>23.13</v>
      </c>
      <c r="AG167" s="18">
        <f t="shared" si="39"/>
        <v>0.22682627378759976</v>
      </c>
      <c r="AH167" s="18">
        <f t="shared" si="40"/>
        <v>6.3228974831184781E-2</v>
      </c>
      <c r="AI167" s="18">
        <f t="shared" si="41"/>
        <v>0.70994475138121549</v>
      </c>
    </row>
    <row r="168" spans="1:35" x14ac:dyDescent="0.35">
      <c r="A168" s="5">
        <v>2024</v>
      </c>
      <c r="B168" s="5" t="s">
        <v>218</v>
      </c>
      <c r="C168" t="s">
        <v>219</v>
      </c>
      <c r="D168" t="s">
        <v>220</v>
      </c>
      <c r="E168" s="2">
        <f t="shared" si="28"/>
        <v>91</v>
      </c>
      <c r="F168" s="2" t="s">
        <v>331</v>
      </c>
      <c r="G168" s="7">
        <v>2</v>
      </c>
      <c r="H168" s="7">
        <v>1</v>
      </c>
      <c r="I168" s="7">
        <v>62</v>
      </c>
      <c r="J168" s="7">
        <v>5</v>
      </c>
      <c r="K168" s="7">
        <v>16</v>
      </c>
      <c r="L168" s="7">
        <v>5</v>
      </c>
      <c r="M168" s="8">
        <v>74.125</v>
      </c>
      <c r="N168" s="11">
        <f t="shared" si="29"/>
        <v>0.76923076923076927</v>
      </c>
      <c r="O168" s="11">
        <f t="shared" si="30"/>
        <v>0.17582417582417584</v>
      </c>
      <c r="P168" s="11">
        <f t="shared" si="31"/>
        <v>5.4945054945054944E-2</v>
      </c>
      <c r="Q168" s="9">
        <v>-32552903</v>
      </c>
      <c r="R168" s="9">
        <v>286442076</v>
      </c>
      <c r="S168" s="9">
        <v>103432062</v>
      </c>
      <c r="T168" s="9">
        <f t="shared" si="32"/>
        <v>54632646</v>
      </c>
      <c r="U168" s="9">
        <v>48799416</v>
      </c>
      <c r="V168" s="9">
        <f t="shared" si="33"/>
        <v>389874138</v>
      </c>
      <c r="W168" s="9">
        <f t="shared" si="34"/>
        <v>357321235</v>
      </c>
      <c r="X168" s="13">
        <f t="shared" si="35"/>
        <v>5259684.8296795953</v>
      </c>
      <c r="Y168" s="13">
        <f t="shared" si="36"/>
        <v>4601345.3220910626</v>
      </c>
      <c r="Z168" s="8">
        <v>26.82</v>
      </c>
      <c r="AA168" s="16">
        <f t="shared" si="37"/>
        <v>2.7637956748695003</v>
      </c>
      <c r="AB168" s="8">
        <v>4.68</v>
      </c>
      <c r="AC168" s="8">
        <v>2.65</v>
      </c>
      <c r="AD168" s="8">
        <v>18.239999999999998</v>
      </c>
      <c r="AE168" s="8">
        <v>1.25</v>
      </c>
      <c r="AF168" s="20">
        <f t="shared" si="38"/>
        <v>19.489999999999998</v>
      </c>
      <c r="AG168" s="18">
        <f t="shared" si="39"/>
        <v>0.17449664429530201</v>
      </c>
      <c r="AH168" s="18">
        <f t="shared" si="40"/>
        <v>9.8806860551826997E-2</v>
      </c>
      <c r="AI168" s="18">
        <f t="shared" si="41"/>
        <v>0.72669649515287094</v>
      </c>
    </row>
    <row r="169" spans="1:35" x14ac:dyDescent="0.35">
      <c r="A169" s="5">
        <v>2024</v>
      </c>
      <c r="B169" s="5" t="s">
        <v>218</v>
      </c>
      <c r="C169" t="s">
        <v>219</v>
      </c>
      <c r="D169" t="s">
        <v>313</v>
      </c>
      <c r="E169" s="2">
        <f t="shared" si="28"/>
        <v>17</v>
      </c>
      <c r="F169" s="2" t="s">
        <v>327</v>
      </c>
      <c r="G169" s="6"/>
      <c r="H169" s="6"/>
      <c r="I169" s="7">
        <v>14</v>
      </c>
      <c r="J169" s="6"/>
      <c r="K169" s="7">
        <v>3</v>
      </c>
      <c r="L169" s="6"/>
      <c r="M169" s="8">
        <v>13.5</v>
      </c>
      <c r="N169" s="11">
        <f t="shared" si="29"/>
        <v>0.82352941176470584</v>
      </c>
      <c r="O169" s="11">
        <f t="shared" si="30"/>
        <v>0.17647058823529413</v>
      </c>
      <c r="P169" s="11">
        <f t="shared" si="31"/>
        <v>0</v>
      </c>
      <c r="Q169" s="9">
        <v>-3242301</v>
      </c>
      <c r="R169" s="9">
        <v>45346072</v>
      </c>
      <c r="S169" s="9">
        <v>23749441</v>
      </c>
      <c r="T169" s="9">
        <f t="shared" si="32"/>
        <v>11177175</v>
      </c>
      <c r="U169" s="9">
        <v>12572266</v>
      </c>
      <c r="V169" s="9">
        <f t="shared" si="33"/>
        <v>69095513</v>
      </c>
      <c r="W169" s="9">
        <f t="shared" si="34"/>
        <v>65853212</v>
      </c>
      <c r="X169" s="13">
        <f t="shared" si="35"/>
        <v>5118186.1481481483</v>
      </c>
      <c r="Y169" s="13">
        <f t="shared" si="36"/>
        <v>4186907.1851851852</v>
      </c>
      <c r="Z169" s="8">
        <v>5.31</v>
      </c>
      <c r="AA169" s="16">
        <f t="shared" si="37"/>
        <v>2.5423728813559325</v>
      </c>
      <c r="AB169" s="8">
        <v>0.95</v>
      </c>
      <c r="AC169" s="8">
        <v>1.36</v>
      </c>
      <c r="AD169" s="8">
        <v>3</v>
      </c>
      <c r="AE169" s="8">
        <v>0</v>
      </c>
      <c r="AF169" s="20">
        <f t="shared" si="38"/>
        <v>3</v>
      </c>
      <c r="AG169" s="18">
        <f t="shared" si="39"/>
        <v>0.17890772128060264</v>
      </c>
      <c r="AH169" s="18">
        <f t="shared" si="40"/>
        <v>0.25612052730696805</v>
      </c>
      <c r="AI169" s="18">
        <f t="shared" si="41"/>
        <v>0.56497175141242939</v>
      </c>
    </row>
    <row r="170" spans="1:35" x14ac:dyDescent="0.35">
      <c r="A170" s="5">
        <v>2024</v>
      </c>
      <c r="B170" s="5" t="s">
        <v>221</v>
      </c>
      <c r="C170" t="s">
        <v>222</v>
      </c>
      <c r="D170" t="s">
        <v>314</v>
      </c>
      <c r="E170" s="2">
        <f t="shared" si="28"/>
        <v>77</v>
      </c>
      <c r="F170" s="2" t="s">
        <v>330</v>
      </c>
      <c r="G170" s="7">
        <v>1</v>
      </c>
      <c r="H170" s="6"/>
      <c r="I170" s="7">
        <v>3</v>
      </c>
      <c r="J170" s="7">
        <v>9</v>
      </c>
      <c r="K170" s="7">
        <v>56</v>
      </c>
      <c r="L170" s="7">
        <v>8</v>
      </c>
      <c r="M170" s="8">
        <v>75.625</v>
      </c>
      <c r="N170" s="11">
        <f t="shared" si="29"/>
        <v>0.16883116883116883</v>
      </c>
      <c r="O170" s="11">
        <f t="shared" si="30"/>
        <v>0.72727272727272729</v>
      </c>
      <c r="P170" s="11">
        <f t="shared" si="31"/>
        <v>0.1038961038961039</v>
      </c>
      <c r="Q170" s="9">
        <v>-33524714</v>
      </c>
      <c r="R170" s="9">
        <v>215566211</v>
      </c>
      <c r="S170" s="9">
        <v>56966209</v>
      </c>
      <c r="T170" s="9">
        <f t="shared" si="32"/>
        <v>37268471</v>
      </c>
      <c r="U170" s="9">
        <v>19697738</v>
      </c>
      <c r="V170" s="9">
        <f t="shared" si="33"/>
        <v>272532420</v>
      </c>
      <c r="W170" s="9">
        <f t="shared" si="34"/>
        <v>239007706</v>
      </c>
      <c r="X170" s="13">
        <f t="shared" si="35"/>
        <v>3603734.4793388429</v>
      </c>
      <c r="Y170" s="13">
        <f t="shared" si="36"/>
        <v>3343268.5223140498</v>
      </c>
      <c r="Z170" s="8">
        <v>21.85</v>
      </c>
      <c r="AA170" s="16">
        <f t="shared" si="37"/>
        <v>3.461098398169336</v>
      </c>
      <c r="AB170" s="8">
        <v>3</v>
      </c>
      <c r="AC170" s="8">
        <v>9.4600000000000009</v>
      </c>
      <c r="AD170" s="8">
        <v>8.39</v>
      </c>
      <c r="AE170" s="8">
        <v>1</v>
      </c>
      <c r="AF170" s="20">
        <f t="shared" si="38"/>
        <v>9.39</v>
      </c>
      <c r="AG170" s="18">
        <f t="shared" si="39"/>
        <v>0.13729977116704806</v>
      </c>
      <c r="AH170" s="18">
        <f t="shared" si="40"/>
        <v>0.43295194508009155</v>
      </c>
      <c r="AI170" s="18">
        <f t="shared" si="41"/>
        <v>0.42974828375286039</v>
      </c>
    </row>
    <row r="171" spans="1:35" x14ac:dyDescent="0.35">
      <c r="A171" s="5">
        <v>2024</v>
      </c>
      <c r="B171" s="5" t="s">
        <v>223</v>
      </c>
      <c r="C171" t="s">
        <v>224</v>
      </c>
      <c r="D171" t="s">
        <v>315</v>
      </c>
      <c r="E171" s="2">
        <f t="shared" si="28"/>
        <v>69</v>
      </c>
      <c r="F171" s="2" t="s">
        <v>330</v>
      </c>
      <c r="G171" s="7">
        <v>1</v>
      </c>
      <c r="H171" s="7">
        <v>1</v>
      </c>
      <c r="I171" s="6"/>
      <c r="J171" s="7">
        <v>8</v>
      </c>
      <c r="K171" s="7">
        <v>48</v>
      </c>
      <c r="L171" s="7">
        <v>11</v>
      </c>
      <c r="M171" s="8">
        <v>68.5</v>
      </c>
      <c r="N171" s="11">
        <f t="shared" si="29"/>
        <v>0.14492753623188406</v>
      </c>
      <c r="O171" s="11">
        <f t="shared" si="30"/>
        <v>0.69565217391304346</v>
      </c>
      <c r="P171" s="11">
        <f t="shared" si="31"/>
        <v>0.15942028985507245</v>
      </c>
      <c r="Q171" s="9">
        <v>-33013542</v>
      </c>
      <c r="R171" s="9">
        <v>254197004</v>
      </c>
      <c r="S171" s="9">
        <v>106576642</v>
      </c>
      <c r="T171" s="9">
        <f t="shared" si="32"/>
        <v>34315822</v>
      </c>
      <c r="U171" s="9">
        <v>72260820</v>
      </c>
      <c r="V171" s="9">
        <f t="shared" si="33"/>
        <v>360773646</v>
      </c>
      <c r="W171" s="9">
        <f t="shared" si="34"/>
        <v>327760104</v>
      </c>
      <c r="X171" s="13">
        <f t="shared" si="35"/>
        <v>5266768.5547445258</v>
      </c>
      <c r="Y171" s="13">
        <f t="shared" si="36"/>
        <v>4211866.0729927011</v>
      </c>
      <c r="Z171" s="8">
        <v>48.96</v>
      </c>
      <c r="AA171" s="16">
        <f t="shared" si="37"/>
        <v>1.3991013071895424</v>
      </c>
      <c r="AB171" s="8">
        <v>19.7</v>
      </c>
      <c r="AC171" s="8">
        <v>10.33</v>
      </c>
      <c r="AD171" s="8">
        <v>16.239999999999998</v>
      </c>
      <c r="AE171" s="8">
        <v>2.69</v>
      </c>
      <c r="AF171" s="20">
        <f t="shared" si="38"/>
        <v>18.93</v>
      </c>
      <c r="AG171" s="18">
        <f t="shared" si="39"/>
        <v>0.40236928104575159</v>
      </c>
      <c r="AH171" s="18">
        <f t="shared" si="40"/>
        <v>0.21098856209150327</v>
      </c>
      <c r="AI171" s="18">
        <f t="shared" si="41"/>
        <v>0.38664215686274511</v>
      </c>
    </row>
    <row r="172" spans="1:35" x14ac:dyDescent="0.35">
      <c r="A172" s="5">
        <v>2024</v>
      </c>
      <c r="B172" s="5" t="s">
        <v>225</v>
      </c>
      <c r="C172" t="s">
        <v>226</v>
      </c>
      <c r="D172" t="s">
        <v>227</v>
      </c>
      <c r="E172" s="2">
        <f t="shared" si="28"/>
        <v>37</v>
      </c>
      <c r="F172" s="2" t="s">
        <v>328</v>
      </c>
      <c r="G172" s="6"/>
      <c r="H172" s="6"/>
      <c r="I172" s="6"/>
      <c r="J172" s="7">
        <v>7</v>
      </c>
      <c r="K172" s="7">
        <v>26</v>
      </c>
      <c r="L172" s="7">
        <v>4</v>
      </c>
      <c r="M172" s="8">
        <v>36.625</v>
      </c>
      <c r="N172" s="11">
        <f t="shared" si="29"/>
        <v>0.1891891891891892</v>
      </c>
      <c r="O172" s="11">
        <f t="shared" si="30"/>
        <v>0.70270270270270274</v>
      </c>
      <c r="P172" s="11">
        <f t="shared" si="31"/>
        <v>0.10810810810810811</v>
      </c>
      <c r="Q172" s="9">
        <v>-13591564</v>
      </c>
      <c r="R172" s="9">
        <v>134906482</v>
      </c>
      <c r="S172" s="9">
        <v>32001855</v>
      </c>
      <c r="T172" s="9">
        <f t="shared" si="32"/>
        <v>16601855</v>
      </c>
      <c r="U172" s="9">
        <v>15400000</v>
      </c>
      <c r="V172" s="9">
        <f t="shared" si="33"/>
        <v>166908337</v>
      </c>
      <c r="W172" s="9">
        <f t="shared" si="34"/>
        <v>153316773</v>
      </c>
      <c r="X172" s="13">
        <f t="shared" si="35"/>
        <v>4557224.2184300339</v>
      </c>
      <c r="Y172" s="13">
        <f t="shared" si="36"/>
        <v>4136746.4027303755</v>
      </c>
      <c r="Z172" s="8">
        <v>13.51</v>
      </c>
      <c r="AA172" s="16">
        <f t="shared" si="37"/>
        <v>2.7109548482605477</v>
      </c>
      <c r="AB172" s="8">
        <v>3.76</v>
      </c>
      <c r="AC172" s="8">
        <v>1.96</v>
      </c>
      <c r="AD172" s="8">
        <v>6.78</v>
      </c>
      <c r="AE172" s="8">
        <v>1.01</v>
      </c>
      <c r="AF172" s="20">
        <f t="shared" si="38"/>
        <v>7.79</v>
      </c>
      <c r="AG172" s="18">
        <f t="shared" si="39"/>
        <v>0.27831236121391562</v>
      </c>
      <c r="AH172" s="18">
        <f t="shared" si="40"/>
        <v>0.14507772020725387</v>
      </c>
      <c r="AI172" s="18">
        <f t="shared" si="41"/>
        <v>0.57660991857883048</v>
      </c>
    </row>
    <row r="173" spans="1:35" x14ac:dyDescent="0.35">
      <c r="A173" s="5">
        <v>2024</v>
      </c>
      <c r="B173" s="5" t="s">
        <v>228</v>
      </c>
      <c r="C173" t="s">
        <v>229</v>
      </c>
      <c r="D173" t="s">
        <v>230</v>
      </c>
      <c r="E173" s="2">
        <f t="shared" si="28"/>
        <v>25</v>
      </c>
      <c r="F173" s="2" t="s">
        <v>328</v>
      </c>
      <c r="G173" s="7">
        <v>1</v>
      </c>
      <c r="H173" s="6"/>
      <c r="I173" s="7">
        <v>5</v>
      </c>
      <c r="J173" s="7">
        <v>5</v>
      </c>
      <c r="K173" s="7">
        <v>10</v>
      </c>
      <c r="L173" s="7">
        <v>4</v>
      </c>
      <c r="M173" s="8">
        <v>23.125</v>
      </c>
      <c r="N173" s="11">
        <f t="shared" si="29"/>
        <v>0.44</v>
      </c>
      <c r="O173" s="11">
        <f t="shared" si="30"/>
        <v>0.4</v>
      </c>
      <c r="P173" s="11">
        <f t="shared" si="31"/>
        <v>0.16</v>
      </c>
      <c r="Q173" s="9">
        <v>-7191939</v>
      </c>
      <c r="R173" s="9">
        <v>64833004</v>
      </c>
      <c r="S173" s="9">
        <v>16168060</v>
      </c>
      <c r="T173" s="9">
        <f t="shared" si="32"/>
        <v>8964060</v>
      </c>
      <c r="U173" s="9">
        <v>7204000</v>
      </c>
      <c r="V173" s="9">
        <f t="shared" si="33"/>
        <v>81001064</v>
      </c>
      <c r="W173" s="9">
        <f t="shared" si="34"/>
        <v>73809125</v>
      </c>
      <c r="X173" s="13">
        <f t="shared" si="35"/>
        <v>3502748.7135135136</v>
      </c>
      <c r="Y173" s="13">
        <f t="shared" si="36"/>
        <v>3191224.3891891893</v>
      </c>
      <c r="Z173" s="8">
        <v>4.63</v>
      </c>
      <c r="AA173" s="16">
        <f t="shared" si="37"/>
        <v>4.9946004319654431</v>
      </c>
      <c r="AB173" s="8">
        <v>1.2</v>
      </c>
      <c r="AC173" s="8">
        <v>1.43</v>
      </c>
      <c r="AD173" s="8">
        <v>2</v>
      </c>
      <c r="AE173" s="8">
        <v>0</v>
      </c>
      <c r="AF173" s="20">
        <f t="shared" si="38"/>
        <v>2</v>
      </c>
      <c r="AG173" s="18">
        <f t="shared" si="39"/>
        <v>0.25917926565874727</v>
      </c>
      <c r="AH173" s="18">
        <f t="shared" si="40"/>
        <v>0.30885529157667385</v>
      </c>
      <c r="AI173" s="18">
        <f t="shared" si="41"/>
        <v>0.43196544276457882</v>
      </c>
    </row>
    <row r="174" spans="1:35" x14ac:dyDescent="0.35">
      <c r="A174" s="5">
        <v>2024</v>
      </c>
      <c r="B174" s="5" t="s">
        <v>231</v>
      </c>
      <c r="C174" t="s">
        <v>232</v>
      </c>
      <c r="D174" t="s">
        <v>234</v>
      </c>
      <c r="E174" s="2">
        <f t="shared" si="28"/>
        <v>12</v>
      </c>
      <c r="F174" s="2" t="s">
        <v>327</v>
      </c>
      <c r="G174" s="6"/>
      <c r="H174" s="6"/>
      <c r="I174" s="6"/>
      <c r="J174" s="7">
        <v>7</v>
      </c>
      <c r="K174" s="7">
        <v>5</v>
      </c>
      <c r="L174" s="6"/>
      <c r="M174" s="8">
        <v>11.125</v>
      </c>
      <c r="N174" s="11">
        <f t="shared" si="29"/>
        <v>0.58333333333333337</v>
      </c>
      <c r="O174" s="11">
        <f t="shared" si="30"/>
        <v>0.41666666666666669</v>
      </c>
      <c r="P174" s="11">
        <f t="shared" si="31"/>
        <v>0</v>
      </c>
      <c r="Q174" s="9">
        <v>-2823951</v>
      </c>
      <c r="R174" s="9">
        <v>47441828</v>
      </c>
      <c r="S174" s="9">
        <v>5319780</v>
      </c>
      <c r="T174" s="9">
        <f t="shared" si="32"/>
        <v>2597974</v>
      </c>
      <c r="U174" s="9">
        <v>2721806</v>
      </c>
      <c r="V174" s="9">
        <f t="shared" si="33"/>
        <v>52761608</v>
      </c>
      <c r="W174" s="9">
        <f t="shared" si="34"/>
        <v>49937657</v>
      </c>
      <c r="X174" s="13">
        <f t="shared" si="35"/>
        <v>4742616.4494382022</v>
      </c>
      <c r="Y174" s="13">
        <f t="shared" si="36"/>
        <v>4497959.7303370787</v>
      </c>
      <c r="Z174" s="8">
        <v>4.95</v>
      </c>
      <c r="AA174" s="16">
        <f t="shared" si="37"/>
        <v>2.2474747474747474</v>
      </c>
      <c r="AB174" s="8">
        <v>1.65</v>
      </c>
      <c r="AC174" s="8">
        <v>1</v>
      </c>
      <c r="AD174" s="8">
        <v>2.2999999999999998</v>
      </c>
      <c r="AE174" s="8">
        <v>0</v>
      </c>
      <c r="AF174" s="20">
        <f t="shared" si="38"/>
        <v>2.2999999999999998</v>
      </c>
      <c r="AG174" s="18">
        <f t="shared" si="39"/>
        <v>0.33333333333333331</v>
      </c>
      <c r="AH174" s="18">
        <f t="shared" si="40"/>
        <v>0.20202020202020202</v>
      </c>
      <c r="AI174" s="18">
        <f t="shared" si="41"/>
        <v>0.46464646464646459</v>
      </c>
    </row>
    <row r="175" spans="1:35" x14ac:dyDescent="0.35">
      <c r="A175" s="5">
        <v>2024</v>
      </c>
      <c r="B175" s="5" t="s">
        <v>231</v>
      </c>
      <c r="C175" t="s">
        <v>232</v>
      </c>
      <c r="D175" t="s">
        <v>233</v>
      </c>
      <c r="E175" s="2">
        <f t="shared" si="28"/>
        <v>22</v>
      </c>
      <c r="F175" s="2" t="s">
        <v>328</v>
      </c>
      <c r="G175" s="6"/>
      <c r="H175" s="6"/>
      <c r="I175" s="7">
        <v>4</v>
      </c>
      <c r="J175" s="7">
        <v>4</v>
      </c>
      <c r="K175" s="7">
        <v>10</v>
      </c>
      <c r="L175" s="7">
        <v>4</v>
      </c>
      <c r="M175" s="8">
        <v>21</v>
      </c>
      <c r="N175" s="11">
        <f t="shared" si="29"/>
        <v>0.36363636363636365</v>
      </c>
      <c r="O175" s="11">
        <f t="shared" si="30"/>
        <v>0.45454545454545453</v>
      </c>
      <c r="P175" s="11">
        <f t="shared" si="31"/>
        <v>0.18181818181818182</v>
      </c>
      <c r="Q175" s="9">
        <v>-5065249</v>
      </c>
      <c r="R175" s="9">
        <v>68349281</v>
      </c>
      <c r="S175" s="9">
        <v>26150100</v>
      </c>
      <c r="T175" s="9">
        <f t="shared" si="32"/>
        <v>5026148</v>
      </c>
      <c r="U175" s="9">
        <v>21123952</v>
      </c>
      <c r="V175" s="9">
        <f t="shared" si="33"/>
        <v>94499381</v>
      </c>
      <c r="W175" s="9">
        <f t="shared" si="34"/>
        <v>89434132</v>
      </c>
      <c r="X175" s="13">
        <f t="shared" si="35"/>
        <v>4499970.5238095243</v>
      </c>
      <c r="Y175" s="13">
        <f t="shared" si="36"/>
        <v>3494068.0476190476</v>
      </c>
      <c r="Z175" s="8">
        <v>8.31</v>
      </c>
      <c r="AA175" s="16">
        <f t="shared" si="37"/>
        <v>2.5270758122743682</v>
      </c>
      <c r="AB175" s="8">
        <v>0</v>
      </c>
      <c r="AC175" s="8">
        <v>3.71</v>
      </c>
      <c r="AD175" s="8">
        <v>4.5999999999999996</v>
      </c>
      <c r="AE175" s="8">
        <v>0</v>
      </c>
      <c r="AF175" s="20">
        <f t="shared" si="38"/>
        <v>4.5999999999999996</v>
      </c>
      <c r="AG175" s="18">
        <f t="shared" si="39"/>
        <v>0</v>
      </c>
      <c r="AH175" s="18">
        <f t="shared" si="40"/>
        <v>0.44645006016847166</v>
      </c>
      <c r="AI175" s="18">
        <f t="shared" si="41"/>
        <v>0.55354993983152823</v>
      </c>
    </row>
    <row r="176" spans="1:35" x14ac:dyDescent="0.35">
      <c r="A176" s="5">
        <v>2024</v>
      </c>
      <c r="B176" s="5" t="s">
        <v>231</v>
      </c>
      <c r="C176" t="s">
        <v>232</v>
      </c>
      <c r="D176" t="s">
        <v>316</v>
      </c>
      <c r="E176" s="2">
        <f t="shared" si="28"/>
        <v>29</v>
      </c>
      <c r="F176" s="2" t="s">
        <v>328</v>
      </c>
      <c r="G176" s="6"/>
      <c r="H176" s="6"/>
      <c r="I176" s="7">
        <v>2</v>
      </c>
      <c r="J176" s="7">
        <v>5</v>
      </c>
      <c r="K176" s="7">
        <v>18</v>
      </c>
      <c r="L176" s="7">
        <v>4</v>
      </c>
      <c r="M176" s="8">
        <v>28.375</v>
      </c>
      <c r="N176" s="11">
        <f t="shared" si="29"/>
        <v>0.2413793103448276</v>
      </c>
      <c r="O176" s="11">
        <f t="shared" si="30"/>
        <v>0.62068965517241381</v>
      </c>
      <c r="P176" s="11">
        <f t="shared" si="31"/>
        <v>0.13793103448275862</v>
      </c>
      <c r="Q176" s="9">
        <v>-7361374</v>
      </c>
      <c r="R176" s="9">
        <v>139816373</v>
      </c>
      <c r="S176" s="9">
        <v>21402675</v>
      </c>
      <c r="T176" s="9">
        <f t="shared" si="32"/>
        <v>8083859</v>
      </c>
      <c r="U176" s="9">
        <v>13318816</v>
      </c>
      <c r="V176" s="9">
        <f t="shared" si="33"/>
        <v>161219048</v>
      </c>
      <c r="W176" s="9">
        <f t="shared" si="34"/>
        <v>153857674</v>
      </c>
      <c r="X176" s="13">
        <f t="shared" si="35"/>
        <v>5681728.5638766522</v>
      </c>
      <c r="Y176" s="13">
        <f t="shared" si="36"/>
        <v>5212342.9779735683</v>
      </c>
      <c r="Z176" s="8">
        <v>13.17</v>
      </c>
      <c r="AA176" s="16">
        <f t="shared" si="37"/>
        <v>2.154517843583903</v>
      </c>
      <c r="AB176" s="8">
        <v>3.62</v>
      </c>
      <c r="AC176" s="8">
        <v>0</v>
      </c>
      <c r="AD176" s="8">
        <v>7.89</v>
      </c>
      <c r="AE176" s="8">
        <v>1.66</v>
      </c>
      <c r="AF176" s="20">
        <f t="shared" si="38"/>
        <v>9.5499999999999989</v>
      </c>
      <c r="AG176" s="18">
        <f t="shared" si="39"/>
        <v>0.27486712224753229</v>
      </c>
      <c r="AH176" s="18">
        <f t="shared" si="40"/>
        <v>0</v>
      </c>
      <c r="AI176" s="18">
        <f t="shared" si="41"/>
        <v>0.7251328777524676</v>
      </c>
    </row>
    <row r="177" spans="1:35" x14ac:dyDescent="0.35">
      <c r="A177" s="5">
        <v>2024</v>
      </c>
      <c r="B177" s="5" t="s">
        <v>235</v>
      </c>
      <c r="C177" t="s">
        <v>236</v>
      </c>
      <c r="D177" t="s">
        <v>317</v>
      </c>
      <c r="E177" s="2">
        <f t="shared" si="28"/>
        <v>22</v>
      </c>
      <c r="F177" s="2" t="s">
        <v>328</v>
      </c>
      <c r="G177" s="6"/>
      <c r="H177" s="6"/>
      <c r="I177" s="6"/>
      <c r="J177" s="7">
        <v>5</v>
      </c>
      <c r="K177" s="7">
        <v>17</v>
      </c>
      <c r="L177" s="6"/>
      <c r="M177" s="8">
        <v>21.375</v>
      </c>
      <c r="N177" s="11">
        <f t="shared" si="29"/>
        <v>0.22727272727272727</v>
      </c>
      <c r="O177" s="11">
        <f t="shared" si="30"/>
        <v>0.77272727272727271</v>
      </c>
      <c r="P177" s="11">
        <f t="shared" si="31"/>
        <v>0</v>
      </c>
      <c r="Q177" s="9">
        <v>-11544049</v>
      </c>
      <c r="R177" s="9">
        <v>80455801</v>
      </c>
      <c r="S177" s="9">
        <v>52307618</v>
      </c>
      <c r="T177" s="9">
        <f t="shared" si="32"/>
        <v>12834762</v>
      </c>
      <c r="U177" s="9">
        <v>39472856</v>
      </c>
      <c r="V177" s="9">
        <f t="shared" si="33"/>
        <v>132763419</v>
      </c>
      <c r="W177" s="9">
        <f t="shared" si="34"/>
        <v>121219370</v>
      </c>
      <c r="X177" s="13">
        <f t="shared" si="35"/>
        <v>6211154.1052631577</v>
      </c>
      <c r="Y177" s="13">
        <f t="shared" si="36"/>
        <v>4364470.7836257312</v>
      </c>
      <c r="Z177" s="8">
        <v>7.75</v>
      </c>
      <c r="AA177" s="16">
        <f t="shared" si="37"/>
        <v>2.7580645161290325</v>
      </c>
      <c r="AB177" s="8">
        <v>1.75</v>
      </c>
      <c r="AC177" s="8">
        <v>4</v>
      </c>
      <c r="AD177" s="8">
        <v>1</v>
      </c>
      <c r="AE177" s="8">
        <v>1</v>
      </c>
      <c r="AF177" s="20">
        <f t="shared" si="38"/>
        <v>2</v>
      </c>
      <c r="AG177" s="18">
        <f t="shared" si="39"/>
        <v>0.22580645161290322</v>
      </c>
      <c r="AH177" s="18">
        <f t="shared" si="40"/>
        <v>0.5161290322580645</v>
      </c>
      <c r="AI177" s="18">
        <f t="shared" si="41"/>
        <v>0.25806451612903225</v>
      </c>
    </row>
    <row r="178" spans="1:35" x14ac:dyDescent="0.35">
      <c r="A178" s="5">
        <v>2024</v>
      </c>
      <c r="B178" s="5" t="s">
        <v>237</v>
      </c>
      <c r="C178" t="s">
        <v>238</v>
      </c>
      <c r="D178" t="s">
        <v>243</v>
      </c>
      <c r="E178" s="2">
        <f t="shared" si="28"/>
        <v>15</v>
      </c>
      <c r="F178" s="2" t="s">
        <v>327</v>
      </c>
      <c r="G178" s="6"/>
      <c r="H178" s="6"/>
      <c r="I178" s="7">
        <v>1</v>
      </c>
      <c r="J178" s="6"/>
      <c r="K178" s="7">
        <v>14</v>
      </c>
      <c r="L178" s="6"/>
      <c r="M178" s="8">
        <v>14.75</v>
      </c>
      <c r="N178" s="11">
        <f t="shared" si="29"/>
        <v>6.6666666666666666E-2</v>
      </c>
      <c r="O178" s="11">
        <f t="shared" si="30"/>
        <v>0.93333333333333335</v>
      </c>
      <c r="P178" s="11">
        <f t="shared" si="31"/>
        <v>0</v>
      </c>
      <c r="Q178" s="9">
        <v>-5715595</v>
      </c>
      <c r="R178" s="9">
        <v>56566116</v>
      </c>
      <c r="S178" s="9">
        <v>11048383</v>
      </c>
      <c r="T178" s="9">
        <f t="shared" si="32"/>
        <v>7048723</v>
      </c>
      <c r="U178" s="9">
        <v>3999660</v>
      </c>
      <c r="V178" s="9">
        <f t="shared" si="33"/>
        <v>67614499</v>
      </c>
      <c r="W178" s="9">
        <f t="shared" si="34"/>
        <v>61898904</v>
      </c>
      <c r="X178" s="13">
        <f t="shared" si="35"/>
        <v>4584033.8305084743</v>
      </c>
      <c r="Y178" s="13">
        <f t="shared" si="36"/>
        <v>4312870.440677966</v>
      </c>
      <c r="Z178" s="8">
        <v>5.25</v>
      </c>
      <c r="AA178" s="16">
        <f t="shared" si="37"/>
        <v>2.8095238095238093</v>
      </c>
      <c r="AB178" s="8">
        <v>0</v>
      </c>
      <c r="AC178" s="8">
        <v>1.25</v>
      </c>
      <c r="AD178" s="8">
        <v>4</v>
      </c>
      <c r="AE178" s="8">
        <v>0</v>
      </c>
      <c r="AF178" s="20">
        <f t="shared" si="38"/>
        <v>4</v>
      </c>
      <c r="AG178" s="18">
        <f t="shared" si="39"/>
        <v>0</v>
      </c>
      <c r="AH178" s="18">
        <f t="shared" si="40"/>
        <v>0.23809523809523808</v>
      </c>
      <c r="AI178" s="18">
        <f t="shared" si="41"/>
        <v>0.76190476190476186</v>
      </c>
    </row>
    <row r="179" spans="1:35" x14ac:dyDescent="0.35">
      <c r="A179" s="5">
        <v>2024</v>
      </c>
      <c r="B179" s="5" t="s">
        <v>237</v>
      </c>
      <c r="C179" t="s">
        <v>238</v>
      </c>
      <c r="D179" t="s">
        <v>240</v>
      </c>
      <c r="E179" s="2">
        <f t="shared" si="28"/>
        <v>55</v>
      </c>
      <c r="F179" s="2" t="s">
        <v>329</v>
      </c>
      <c r="G179" s="6"/>
      <c r="H179" s="7">
        <v>1</v>
      </c>
      <c r="I179" s="6"/>
      <c r="J179" s="7">
        <v>2</v>
      </c>
      <c r="K179" s="7">
        <v>35</v>
      </c>
      <c r="L179" s="7">
        <v>17</v>
      </c>
      <c r="M179" s="8">
        <v>56.5</v>
      </c>
      <c r="N179" s="11">
        <f t="shared" si="29"/>
        <v>5.4545454545454543E-2</v>
      </c>
      <c r="O179" s="11">
        <f t="shared" si="30"/>
        <v>0.63636363636363635</v>
      </c>
      <c r="P179" s="11">
        <f t="shared" si="31"/>
        <v>0.30909090909090908</v>
      </c>
      <c r="Q179" s="9">
        <v>-21258032</v>
      </c>
      <c r="R179" s="9">
        <v>217226705</v>
      </c>
      <c r="S179" s="9">
        <v>50874824</v>
      </c>
      <c r="T179" s="9">
        <f t="shared" si="32"/>
        <v>22160636</v>
      </c>
      <c r="U179" s="9">
        <v>28714188</v>
      </c>
      <c r="V179" s="9">
        <f t="shared" si="33"/>
        <v>268101529</v>
      </c>
      <c r="W179" s="9">
        <f t="shared" si="34"/>
        <v>246843497</v>
      </c>
      <c r="X179" s="13">
        <f t="shared" si="35"/>
        <v>4745159.8053097343</v>
      </c>
      <c r="Y179" s="13">
        <f t="shared" si="36"/>
        <v>4236944.0884955749</v>
      </c>
      <c r="Z179" s="8">
        <v>18.54</v>
      </c>
      <c r="AA179" s="16">
        <f t="shared" si="37"/>
        <v>3.0474649406688243</v>
      </c>
      <c r="AB179" s="8">
        <v>3.75</v>
      </c>
      <c r="AC179" s="8">
        <v>5.25</v>
      </c>
      <c r="AD179" s="8">
        <v>7.91</v>
      </c>
      <c r="AE179" s="8">
        <v>1.63</v>
      </c>
      <c r="AF179" s="20">
        <f t="shared" si="38"/>
        <v>9.5399999999999991</v>
      </c>
      <c r="AG179" s="18">
        <f t="shared" si="39"/>
        <v>0.2022653721682848</v>
      </c>
      <c r="AH179" s="18">
        <f t="shared" si="40"/>
        <v>0.28317152103559873</v>
      </c>
      <c r="AI179" s="18">
        <f t="shared" si="41"/>
        <v>0.5145631067961165</v>
      </c>
    </row>
    <row r="180" spans="1:35" x14ac:dyDescent="0.35">
      <c r="A180" s="5">
        <v>2024</v>
      </c>
      <c r="B180" s="5" t="s">
        <v>237</v>
      </c>
      <c r="C180" t="s">
        <v>238</v>
      </c>
      <c r="D180" t="s">
        <v>239</v>
      </c>
      <c r="E180" s="2">
        <f t="shared" si="28"/>
        <v>96</v>
      </c>
      <c r="F180" s="2" t="s">
        <v>331</v>
      </c>
      <c r="G180" s="6"/>
      <c r="H180" s="7">
        <v>1</v>
      </c>
      <c r="I180" s="6"/>
      <c r="J180" s="7">
        <v>6</v>
      </c>
      <c r="K180" s="7">
        <v>81</v>
      </c>
      <c r="L180" s="7">
        <v>8</v>
      </c>
      <c r="M180" s="8">
        <v>95.875</v>
      </c>
      <c r="N180" s="11">
        <f t="shared" si="29"/>
        <v>7.2916666666666671E-2</v>
      </c>
      <c r="O180" s="11">
        <f t="shared" si="30"/>
        <v>0.84375</v>
      </c>
      <c r="P180" s="11">
        <f t="shared" si="31"/>
        <v>8.3333333333333329E-2</v>
      </c>
      <c r="Q180" s="9">
        <v>-34879948</v>
      </c>
      <c r="R180" s="9">
        <v>291761638</v>
      </c>
      <c r="S180" s="9">
        <v>92666663</v>
      </c>
      <c r="T180" s="9">
        <f t="shared" si="32"/>
        <v>33785147</v>
      </c>
      <c r="U180" s="9">
        <v>58881516</v>
      </c>
      <c r="V180" s="9">
        <f t="shared" si="33"/>
        <v>384428301</v>
      </c>
      <c r="W180" s="9">
        <f t="shared" si="34"/>
        <v>349548353</v>
      </c>
      <c r="X180" s="13">
        <f t="shared" si="35"/>
        <v>4009682.409387223</v>
      </c>
      <c r="Y180" s="13">
        <f t="shared" si="36"/>
        <v>3395533.6114732726</v>
      </c>
      <c r="Z180" s="8">
        <v>25</v>
      </c>
      <c r="AA180" s="16">
        <f t="shared" si="37"/>
        <v>3.835</v>
      </c>
      <c r="AB180" s="8">
        <v>3.7</v>
      </c>
      <c r="AC180" s="8">
        <v>6.3</v>
      </c>
      <c r="AD180" s="8">
        <v>12.53</v>
      </c>
      <c r="AE180" s="8">
        <v>2.4700000000000002</v>
      </c>
      <c r="AF180" s="20">
        <f t="shared" si="38"/>
        <v>15</v>
      </c>
      <c r="AG180" s="18">
        <f t="shared" si="39"/>
        <v>0.14800000000000002</v>
      </c>
      <c r="AH180" s="18">
        <f t="shared" si="40"/>
        <v>0.252</v>
      </c>
      <c r="AI180" s="18">
        <f t="shared" si="41"/>
        <v>0.6</v>
      </c>
    </row>
    <row r="181" spans="1:35" x14ac:dyDescent="0.35">
      <c r="A181" s="5">
        <v>2024</v>
      </c>
      <c r="B181" s="5" t="s">
        <v>237</v>
      </c>
      <c r="C181" t="s">
        <v>238</v>
      </c>
      <c r="D181" t="s">
        <v>242</v>
      </c>
      <c r="E181" s="2">
        <f t="shared" si="28"/>
        <v>34</v>
      </c>
      <c r="F181" s="2" t="s">
        <v>328</v>
      </c>
      <c r="G181" s="7">
        <v>2</v>
      </c>
      <c r="H181" s="6"/>
      <c r="I181" s="7">
        <v>3</v>
      </c>
      <c r="J181" s="7">
        <v>7</v>
      </c>
      <c r="K181" s="7">
        <v>21</v>
      </c>
      <c r="L181" s="7">
        <v>1</v>
      </c>
      <c r="M181" s="8">
        <v>31.5</v>
      </c>
      <c r="N181" s="11">
        <f t="shared" si="29"/>
        <v>0.35294117647058826</v>
      </c>
      <c r="O181" s="11">
        <f t="shared" si="30"/>
        <v>0.61764705882352944</v>
      </c>
      <c r="P181" s="11">
        <f t="shared" si="31"/>
        <v>2.9411764705882353E-2</v>
      </c>
      <c r="Q181" s="9">
        <v>-12914988</v>
      </c>
      <c r="R181" s="9">
        <v>126827763</v>
      </c>
      <c r="S181" s="9">
        <v>56695100</v>
      </c>
      <c r="T181" s="9">
        <f t="shared" si="32"/>
        <v>25704992</v>
      </c>
      <c r="U181" s="9">
        <v>30990108</v>
      </c>
      <c r="V181" s="9">
        <f t="shared" si="33"/>
        <v>183522863</v>
      </c>
      <c r="W181" s="9">
        <f t="shared" si="34"/>
        <v>170607875</v>
      </c>
      <c r="X181" s="13">
        <f t="shared" si="35"/>
        <v>5826122.6349206353</v>
      </c>
      <c r="Y181" s="13">
        <f t="shared" si="36"/>
        <v>4842309.6825396828</v>
      </c>
      <c r="Z181" s="8">
        <v>13.68</v>
      </c>
      <c r="AA181" s="16">
        <f t="shared" si="37"/>
        <v>2.3026315789473686</v>
      </c>
      <c r="AB181" s="8">
        <v>2.96</v>
      </c>
      <c r="AC181" s="8">
        <v>0.7</v>
      </c>
      <c r="AD181" s="8">
        <v>8.32</v>
      </c>
      <c r="AE181" s="8">
        <v>1.7</v>
      </c>
      <c r="AF181" s="20">
        <f t="shared" si="38"/>
        <v>10.02</v>
      </c>
      <c r="AG181" s="18">
        <f t="shared" si="39"/>
        <v>0.21637426900584797</v>
      </c>
      <c r="AH181" s="18">
        <f t="shared" si="40"/>
        <v>5.1169590643274851E-2</v>
      </c>
      <c r="AI181" s="18">
        <f t="shared" si="41"/>
        <v>0.73245614035087714</v>
      </c>
    </row>
    <row r="182" spans="1:35" x14ac:dyDescent="0.35">
      <c r="A182" s="5">
        <v>2024</v>
      </c>
      <c r="B182" s="5" t="s">
        <v>237</v>
      </c>
      <c r="C182" t="s">
        <v>238</v>
      </c>
      <c r="D182" t="s">
        <v>241</v>
      </c>
      <c r="E182" s="2">
        <f t="shared" si="28"/>
        <v>82</v>
      </c>
      <c r="F182" s="2" t="s">
        <v>331</v>
      </c>
      <c r="G182" s="7">
        <v>2</v>
      </c>
      <c r="H182" s="6"/>
      <c r="I182" s="7">
        <v>17</v>
      </c>
      <c r="J182" s="7">
        <v>7</v>
      </c>
      <c r="K182" s="7">
        <v>40</v>
      </c>
      <c r="L182" s="7">
        <v>16</v>
      </c>
      <c r="M182" s="8">
        <v>77.875</v>
      </c>
      <c r="N182" s="11">
        <f t="shared" si="29"/>
        <v>0.31707317073170732</v>
      </c>
      <c r="O182" s="11">
        <f t="shared" si="30"/>
        <v>0.48780487804878048</v>
      </c>
      <c r="P182" s="11">
        <f t="shared" si="31"/>
        <v>0.1951219512195122</v>
      </c>
      <c r="Q182" s="9">
        <v>-30215840</v>
      </c>
      <c r="R182" s="9">
        <v>288066883</v>
      </c>
      <c r="S182" s="9">
        <v>105502734</v>
      </c>
      <c r="T182" s="9">
        <f t="shared" si="32"/>
        <v>38528046</v>
      </c>
      <c r="U182" s="9">
        <v>66974688</v>
      </c>
      <c r="V182" s="9">
        <f t="shared" si="33"/>
        <v>393569617</v>
      </c>
      <c r="W182" s="9">
        <f t="shared" si="34"/>
        <v>363353777</v>
      </c>
      <c r="X182" s="13">
        <f t="shared" si="35"/>
        <v>5053863.4606741574</v>
      </c>
      <c r="Y182" s="13">
        <f t="shared" si="36"/>
        <v>4193835.3643659712</v>
      </c>
      <c r="Z182" s="8">
        <v>25.1</v>
      </c>
      <c r="AA182" s="16">
        <f t="shared" si="37"/>
        <v>3.1025896414342626</v>
      </c>
      <c r="AB182" s="8">
        <v>4</v>
      </c>
      <c r="AC182" s="8">
        <v>5.91</v>
      </c>
      <c r="AD182" s="8">
        <v>13.19</v>
      </c>
      <c r="AE182" s="8">
        <v>2</v>
      </c>
      <c r="AF182" s="20">
        <f t="shared" si="38"/>
        <v>15.19</v>
      </c>
      <c r="AG182" s="18">
        <f t="shared" si="39"/>
        <v>0.15936254980079681</v>
      </c>
      <c r="AH182" s="18">
        <f t="shared" si="40"/>
        <v>0.23545816733067729</v>
      </c>
      <c r="AI182" s="18">
        <f t="shared" si="41"/>
        <v>0.60517928286852585</v>
      </c>
    </row>
    <row r="183" spans="1:35" x14ac:dyDescent="0.35">
      <c r="A183" s="5">
        <v>2024</v>
      </c>
      <c r="B183" s="5" t="s">
        <v>244</v>
      </c>
      <c r="C183" t="s">
        <v>245</v>
      </c>
      <c r="D183" t="s">
        <v>248</v>
      </c>
      <c r="E183" s="2">
        <f t="shared" si="28"/>
        <v>30</v>
      </c>
      <c r="F183" s="2" t="s">
        <v>328</v>
      </c>
      <c r="G183" s="6"/>
      <c r="H183" s="7">
        <v>1</v>
      </c>
      <c r="I183" s="6"/>
      <c r="J183" s="7">
        <v>2</v>
      </c>
      <c r="K183" s="7">
        <v>26</v>
      </c>
      <c r="L183" s="7">
        <v>1</v>
      </c>
      <c r="M183" s="8">
        <v>29.5</v>
      </c>
      <c r="N183" s="11">
        <f t="shared" si="29"/>
        <v>0.1</v>
      </c>
      <c r="O183" s="11">
        <f t="shared" si="30"/>
        <v>0.8666666666666667</v>
      </c>
      <c r="P183" s="11">
        <f t="shared" si="31"/>
        <v>3.3333333333333333E-2</v>
      </c>
      <c r="Q183" s="9">
        <v>-13392588</v>
      </c>
      <c r="R183" s="9">
        <v>124372366</v>
      </c>
      <c r="S183" s="9">
        <v>21363381</v>
      </c>
      <c r="T183" s="9">
        <f t="shared" si="32"/>
        <v>12008409</v>
      </c>
      <c r="U183" s="9">
        <v>9354972</v>
      </c>
      <c r="V183" s="9">
        <f t="shared" si="33"/>
        <v>145735747</v>
      </c>
      <c r="W183" s="9">
        <f t="shared" si="34"/>
        <v>132343159</v>
      </c>
      <c r="X183" s="13">
        <f t="shared" si="35"/>
        <v>4940194.8135593217</v>
      </c>
      <c r="Y183" s="13">
        <f t="shared" si="36"/>
        <v>4623077.118644068</v>
      </c>
      <c r="Z183" s="8">
        <v>12.61</v>
      </c>
      <c r="AA183" s="16">
        <f t="shared" si="37"/>
        <v>2.3394131641554323</v>
      </c>
      <c r="AB183" s="8">
        <v>3</v>
      </c>
      <c r="AC183" s="8">
        <v>0</v>
      </c>
      <c r="AD183" s="8">
        <v>8.61</v>
      </c>
      <c r="AE183" s="8">
        <v>1</v>
      </c>
      <c r="AF183" s="20">
        <f t="shared" si="38"/>
        <v>9.61</v>
      </c>
      <c r="AG183" s="18">
        <f t="shared" si="39"/>
        <v>0.2379064234734338</v>
      </c>
      <c r="AH183" s="18">
        <f t="shared" si="40"/>
        <v>0</v>
      </c>
      <c r="AI183" s="18">
        <f t="shared" si="41"/>
        <v>0.76209357652656617</v>
      </c>
    </row>
    <row r="184" spans="1:35" x14ac:dyDescent="0.35">
      <c r="A184" s="5">
        <v>2024</v>
      </c>
      <c r="B184" s="5" t="s">
        <v>244</v>
      </c>
      <c r="C184" t="s">
        <v>245</v>
      </c>
      <c r="D184" t="s">
        <v>249</v>
      </c>
      <c r="E184" s="2">
        <f t="shared" si="28"/>
        <v>42</v>
      </c>
      <c r="F184" s="2" t="s">
        <v>329</v>
      </c>
      <c r="G184" s="7">
        <v>1</v>
      </c>
      <c r="H184" s="7">
        <v>4</v>
      </c>
      <c r="I184" s="7">
        <v>4</v>
      </c>
      <c r="J184" s="7">
        <v>12</v>
      </c>
      <c r="K184" s="7">
        <v>21</v>
      </c>
      <c r="L184" s="6"/>
      <c r="M184" s="8">
        <v>37.5</v>
      </c>
      <c r="N184" s="11">
        <f t="shared" si="29"/>
        <v>0.5</v>
      </c>
      <c r="O184" s="11">
        <f t="shared" si="30"/>
        <v>0.5</v>
      </c>
      <c r="P184" s="11">
        <f t="shared" si="31"/>
        <v>0</v>
      </c>
      <c r="Q184" s="9">
        <v>-16764186</v>
      </c>
      <c r="R184" s="9">
        <v>199985431</v>
      </c>
      <c r="S184" s="9">
        <v>84530893</v>
      </c>
      <c r="T184" s="9">
        <f t="shared" si="32"/>
        <v>21075193</v>
      </c>
      <c r="U184" s="9">
        <v>63455700</v>
      </c>
      <c r="V184" s="9">
        <f t="shared" si="33"/>
        <v>284516324</v>
      </c>
      <c r="W184" s="9">
        <f t="shared" si="34"/>
        <v>267752138</v>
      </c>
      <c r="X184" s="13">
        <f t="shared" si="35"/>
        <v>7587101.9733333336</v>
      </c>
      <c r="Y184" s="13">
        <f t="shared" si="36"/>
        <v>5894949.9733333336</v>
      </c>
      <c r="Z184" s="8">
        <v>16.43</v>
      </c>
      <c r="AA184" s="16">
        <f t="shared" si="37"/>
        <v>2.2824102251978089</v>
      </c>
      <c r="AB184" s="8">
        <v>5.36</v>
      </c>
      <c r="AC184" s="8">
        <v>3.41</v>
      </c>
      <c r="AD184" s="8">
        <v>6.97</v>
      </c>
      <c r="AE184" s="8">
        <v>0.69</v>
      </c>
      <c r="AF184" s="20">
        <f t="shared" si="38"/>
        <v>7.66</v>
      </c>
      <c r="AG184" s="18">
        <f t="shared" si="39"/>
        <v>0.32623250152160682</v>
      </c>
      <c r="AH184" s="18">
        <f t="shared" si="40"/>
        <v>0.20754716981132076</v>
      </c>
      <c r="AI184" s="18">
        <f t="shared" si="41"/>
        <v>0.46622032866707247</v>
      </c>
    </row>
    <row r="185" spans="1:35" x14ac:dyDescent="0.35">
      <c r="A185" s="5">
        <v>2024</v>
      </c>
      <c r="B185" s="5" t="s">
        <v>244</v>
      </c>
      <c r="C185" t="s">
        <v>245</v>
      </c>
      <c r="D185" t="s">
        <v>247</v>
      </c>
      <c r="E185" s="2">
        <f t="shared" si="28"/>
        <v>25</v>
      </c>
      <c r="F185" s="2" t="s">
        <v>328</v>
      </c>
      <c r="G185" s="7">
        <v>1</v>
      </c>
      <c r="H185" s="7">
        <v>1</v>
      </c>
      <c r="I185" s="7">
        <v>2</v>
      </c>
      <c r="J185" s="7">
        <v>3</v>
      </c>
      <c r="K185" s="7">
        <v>14</v>
      </c>
      <c r="L185" s="7">
        <v>4</v>
      </c>
      <c r="M185" s="8">
        <v>23.75</v>
      </c>
      <c r="N185" s="11">
        <f t="shared" si="29"/>
        <v>0.28000000000000003</v>
      </c>
      <c r="O185" s="11">
        <f t="shared" si="30"/>
        <v>0.56000000000000005</v>
      </c>
      <c r="P185" s="11">
        <f t="shared" si="31"/>
        <v>0.16</v>
      </c>
      <c r="Q185" s="9">
        <v>-10388725</v>
      </c>
      <c r="R185" s="9">
        <v>108023783</v>
      </c>
      <c r="S185" s="9">
        <v>21471847</v>
      </c>
      <c r="T185" s="9">
        <f t="shared" si="32"/>
        <v>9181279</v>
      </c>
      <c r="U185" s="9">
        <v>12290568</v>
      </c>
      <c r="V185" s="9">
        <f t="shared" si="33"/>
        <v>129495630</v>
      </c>
      <c r="W185" s="9">
        <f t="shared" si="34"/>
        <v>119106905</v>
      </c>
      <c r="X185" s="13">
        <f t="shared" si="35"/>
        <v>5452447.5789473681</v>
      </c>
      <c r="Y185" s="13">
        <f t="shared" si="36"/>
        <v>4934949.9789473685</v>
      </c>
      <c r="Z185" s="8">
        <v>10.18</v>
      </c>
      <c r="AA185" s="16">
        <f t="shared" si="37"/>
        <v>2.3330058939096268</v>
      </c>
      <c r="AB185" s="8">
        <v>2</v>
      </c>
      <c r="AC185" s="8">
        <v>3.1</v>
      </c>
      <c r="AD185" s="8">
        <v>5.08</v>
      </c>
      <c r="AE185" s="8">
        <v>0</v>
      </c>
      <c r="AF185" s="20">
        <f t="shared" si="38"/>
        <v>5.08</v>
      </c>
      <c r="AG185" s="18">
        <f t="shared" si="39"/>
        <v>0.19646365422396858</v>
      </c>
      <c r="AH185" s="18">
        <f t="shared" si="40"/>
        <v>0.30451866404715128</v>
      </c>
      <c r="AI185" s="18">
        <f t="shared" si="41"/>
        <v>0.49901768172888017</v>
      </c>
    </row>
    <row r="186" spans="1:35" x14ac:dyDescent="0.35">
      <c r="A186" s="5">
        <v>2024</v>
      </c>
      <c r="B186" s="5" t="s">
        <v>244</v>
      </c>
      <c r="C186" t="s">
        <v>245</v>
      </c>
      <c r="D186" t="s">
        <v>246</v>
      </c>
      <c r="E186" s="2">
        <f t="shared" si="28"/>
        <v>155</v>
      </c>
      <c r="F186" s="2" t="s">
        <v>332</v>
      </c>
      <c r="G186" s="7">
        <v>3</v>
      </c>
      <c r="H186" s="7">
        <v>2</v>
      </c>
      <c r="I186" s="7">
        <v>20</v>
      </c>
      <c r="J186" s="7">
        <v>60</v>
      </c>
      <c r="K186" s="7">
        <v>70</v>
      </c>
      <c r="L186" s="6"/>
      <c r="M186" s="8">
        <v>140.25</v>
      </c>
      <c r="N186" s="11">
        <f t="shared" si="29"/>
        <v>0.54838709677419351</v>
      </c>
      <c r="O186" s="11">
        <f t="shared" si="30"/>
        <v>0.45161290322580644</v>
      </c>
      <c r="P186" s="11">
        <f t="shared" si="31"/>
        <v>0</v>
      </c>
      <c r="Q186" s="9">
        <v>-62929541</v>
      </c>
      <c r="R186" s="9">
        <v>543802504</v>
      </c>
      <c r="S186" s="9">
        <v>131081342</v>
      </c>
      <c r="T186" s="9">
        <f t="shared" si="32"/>
        <v>55150802</v>
      </c>
      <c r="U186" s="9">
        <v>75930540</v>
      </c>
      <c r="V186" s="9">
        <f t="shared" si="33"/>
        <v>674883846</v>
      </c>
      <c r="W186" s="9">
        <f t="shared" si="34"/>
        <v>611954305</v>
      </c>
      <c r="X186" s="13">
        <f t="shared" si="35"/>
        <v>4812006.0320855612</v>
      </c>
      <c r="Y186" s="13">
        <f t="shared" si="36"/>
        <v>4270611.807486631</v>
      </c>
      <c r="Z186" s="8">
        <v>49.07</v>
      </c>
      <c r="AA186" s="16">
        <f t="shared" si="37"/>
        <v>2.8581618096596699</v>
      </c>
      <c r="AB186" s="8">
        <v>10.55</v>
      </c>
      <c r="AC186" s="8">
        <v>12.48</v>
      </c>
      <c r="AD186" s="8">
        <v>24.51</v>
      </c>
      <c r="AE186" s="8">
        <v>1.53</v>
      </c>
      <c r="AF186" s="20">
        <f t="shared" si="38"/>
        <v>26.040000000000003</v>
      </c>
      <c r="AG186" s="18">
        <f t="shared" si="39"/>
        <v>0.21499898104748319</v>
      </c>
      <c r="AH186" s="18">
        <f t="shared" si="40"/>
        <v>0.25433054819645406</v>
      </c>
      <c r="AI186" s="18">
        <f t="shared" si="41"/>
        <v>0.53067047075606277</v>
      </c>
    </row>
    <row r="187" spans="1:35" x14ac:dyDescent="0.35">
      <c r="A187" s="5">
        <v>2024</v>
      </c>
      <c r="B187" s="5" t="s">
        <v>250</v>
      </c>
      <c r="C187" t="s">
        <v>251</v>
      </c>
      <c r="D187" t="s">
        <v>252</v>
      </c>
      <c r="E187" s="2">
        <f t="shared" si="28"/>
        <v>35</v>
      </c>
      <c r="F187" s="2" t="s">
        <v>328</v>
      </c>
      <c r="G187" s="7">
        <v>1</v>
      </c>
      <c r="H187" s="6"/>
      <c r="I187" s="7">
        <v>4</v>
      </c>
      <c r="J187" s="7">
        <v>10</v>
      </c>
      <c r="K187" s="7">
        <v>17</v>
      </c>
      <c r="L187" s="7">
        <v>3</v>
      </c>
      <c r="M187" s="8">
        <v>32.625</v>
      </c>
      <c r="N187" s="11">
        <f t="shared" si="29"/>
        <v>0.42857142857142855</v>
      </c>
      <c r="O187" s="11">
        <f t="shared" si="30"/>
        <v>0.48571428571428571</v>
      </c>
      <c r="P187" s="11">
        <f t="shared" si="31"/>
        <v>8.5714285714285715E-2</v>
      </c>
      <c r="Q187" s="9">
        <v>-17058420</v>
      </c>
      <c r="R187" s="9">
        <v>145850032</v>
      </c>
      <c r="S187" s="9">
        <v>51433122</v>
      </c>
      <c r="T187" s="9">
        <f t="shared" si="32"/>
        <v>25448106</v>
      </c>
      <c r="U187" s="9">
        <v>25985016</v>
      </c>
      <c r="V187" s="9">
        <f t="shared" si="33"/>
        <v>197283154</v>
      </c>
      <c r="W187" s="9">
        <f t="shared" si="34"/>
        <v>180224734</v>
      </c>
      <c r="X187" s="13">
        <f t="shared" si="35"/>
        <v>6046993.2260536402</v>
      </c>
      <c r="Y187" s="13">
        <f t="shared" si="36"/>
        <v>5250517.6398467431</v>
      </c>
      <c r="Z187" s="8">
        <v>12.77</v>
      </c>
      <c r="AA187" s="16">
        <f t="shared" si="37"/>
        <v>2.5548159749412687</v>
      </c>
      <c r="AB187" s="8">
        <v>1.63</v>
      </c>
      <c r="AC187" s="8">
        <v>5.5</v>
      </c>
      <c r="AD187" s="8">
        <v>5.64</v>
      </c>
      <c r="AE187" s="8">
        <v>0</v>
      </c>
      <c r="AF187" s="20">
        <f t="shared" si="38"/>
        <v>5.64</v>
      </c>
      <c r="AG187" s="18">
        <f t="shared" si="39"/>
        <v>0.12764291307752546</v>
      </c>
      <c r="AH187" s="18">
        <f t="shared" si="40"/>
        <v>0.43069694596711044</v>
      </c>
      <c r="AI187" s="18">
        <f t="shared" si="41"/>
        <v>0.4416601409553641</v>
      </c>
    </row>
    <row r="188" spans="1:35" x14ac:dyDescent="0.35">
      <c r="A188" s="5">
        <v>2024</v>
      </c>
      <c r="B188" s="5" t="s">
        <v>253</v>
      </c>
      <c r="C188" t="s">
        <v>254</v>
      </c>
      <c r="D188" t="s">
        <v>255</v>
      </c>
      <c r="E188" s="2">
        <f t="shared" si="28"/>
        <v>109</v>
      </c>
      <c r="F188" s="2" t="s">
        <v>332</v>
      </c>
      <c r="G188" s="6"/>
      <c r="H188" s="6"/>
      <c r="I188" s="7">
        <v>6</v>
      </c>
      <c r="J188" s="7">
        <v>36</v>
      </c>
      <c r="K188" s="7">
        <v>64</v>
      </c>
      <c r="L188" s="7">
        <v>3</v>
      </c>
      <c r="M188" s="8">
        <v>103.375</v>
      </c>
      <c r="N188" s="11">
        <f t="shared" si="29"/>
        <v>0.38532110091743121</v>
      </c>
      <c r="O188" s="11">
        <f t="shared" si="30"/>
        <v>0.58715596330275233</v>
      </c>
      <c r="P188" s="11">
        <f t="shared" si="31"/>
        <v>2.7522935779816515E-2</v>
      </c>
      <c r="Q188" s="9">
        <v>-41684571</v>
      </c>
      <c r="R188" s="9">
        <v>306942606</v>
      </c>
      <c r="S188" s="9">
        <v>50039505</v>
      </c>
      <c r="T188" s="9">
        <f t="shared" si="32"/>
        <v>35839505</v>
      </c>
      <c r="U188" s="9">
        <v>14200000</v>
      </c>
      <c r="V188" s="9">
        <f t="shared" si="33"/>
        <v>356982111</v>
      </c>
      <c r="W188" s="9">
        <f t="shared" si="34"/>
        <v>315297540</v>
      </c>
      <c r="X188" s="13">
        <f t="shared" si="35"/>
        <v>3453273.1414752118</v>
      </c>
      <c r="Y188" s="13">
        <f t="shared" si="36"/>
        <v>3315909.1753325271</v>
      </c>
      <c r="Z188" s="8">
        <v>30.59</v>
      </c>
      <c r="AA188" s="16">
        <f t="shared" si="37"/>
        <v>3.3793723439032362</v>
      </c>
      <c r="AB188" s="8">
        <v>6.08</v>
      </c>
      <c r="AC188" s="8">
        <v>2.34</v>
      </c>
      <c r="AD188" s="8">
        <v>20.05</v>
      </c>
      <c r="AE188" s="8">
        <v>2.12</v>
      </c>
      <c r="AF188" s="20">
        <f t="shared" si="38"/>
        <v>22.17</v>
      </c>
      <c r="AG188" s="18">
        <f t="shared" si="39"/>
        <v>0.19875776397515529</v>
      </c>
      <c r="AH188" s="18">
        <f t="shared" si="40"/>
        <v>7.6495586793069628E-2</v>
      </c>
      <c r="AI188" s="18">
        <f t="shared" si="41"/>
        <v>0.72474664923177512</v>
      </c>
    </row>
    <row r="189" spans="1:35" x14ac:dyDescent="0.35">
      <c r="A189" s="5">
        <v>2024</v>
      </c>
      <c r="B189" s="5" t="s">
        <v>253</v>
      </c>
      <c r="C189" t="s">
        <v>254</v>
      </c>
      <c r="D189" t="s">
        <v>256</v>
      </c>
      <c r="E189" s="2">
        <f t="shared" si="28"/>
        <v>39</v>
      </c>
      <c r="F189" s="2" t="s">
        <v>328</v>
      </c>
      <c r="G189" s="6"/>
      <c r="H189" s="6"/>
      <c r="I189" s="7">
        <v>1</v>
      </c>
      <c r="J189" s="7">
        <v>17</v>
      </c>
      <c r="K189" s="7">
        <v>20</v>
      </c>
      <c r="L189" s="7">
        <v>1</v>
      </c>
      <c r="M189" s="8">
        <v>36.75</v>
      </c>
      <c r="N189" s="11">
        <f t="shared" si="29"/>
        <v>0.46153846153846156</v>
      </c>
      <c r="O189" s="11">
        <f t="shared" si="30"/>
        <v>0.51282051282051277</v>
      </c>
      <c r="P189" s="11">
        <f t="shared" si="31"/>
        <v>2.564102564102564E-2</v>
      </c>
      <c r="Q189" s="9">
        <v>-6542862</v>
      </c>
      <c r="R189" s="9">
        <v>111750854</v>
      </c>
      <c r="S189" s="9">
        <v>18300724</v>
      </c>
      <c r="T189" s="9">
        <f t="shared" si="32"/>
        <v>18300724</v>
      </c>
      <c r="U189" s="9"/>
      <c r="V189" s="9">
        <f t="shared" si="33"/>
        <v>130051578</v>
      </c>
      <c r="W189" s="9">
        <f t="shared" si="34"/>
        <v>123508716</v>
      </c>
      <c r="X189" s="13">
        <f t="shared" si="35"/>
        <v>3538818.448979592</v>
      </c>
      <c r="Y189" s="13">
        <f t="shared" si="36"/>
        <v>3538818.448979592</v>
      </c>
      <c r="Z189" s="8">
        <v>10.88</v>
      </c>
      <c r="AA189" s="16">
        <f t="shared" si="37"/>
        <v>3.3777573529411762</v>
      </c>
      <c r="AB189" s="8">
        <v>2.67</v>
      </c>
      <c r="AC189" s="8">
        <v>2.37</v>
      </c>
      <c r="AD189" s="8">
        <v>5.84</v>
      </c>
      <c r="AE189" s="8">
        <v>0</v>
      </c>
      <c r="AF189" s="20">
        <f t="shared" si="38"/>
        <v>5.84</v>
      </c>
      <c r="AG189" s="18">
        <f t="shared" si="39"/>
        <v>0.24540441176470587</v>
      </c>
      <c r="AH189" s="18">
        <f t="shared" si="40"/>
        <v>0.21783088235294118</v>
      </c>
      <c r="AI189" s="18">
        <f t="shared" si="41"/>
        <v>0.53676470588235292</v>
      </c>
    </row>
    <row r="190" spans="1:35" x14ac:dyDescent="0.35">
      <c r="A190" s="5">
        <v>2024</v>
      </c>
      <c r="B190" s="5" t="s">
        <v>257</v>
      </c>
      <c r="C190" t="s">
        <v>258</v>
      </c>
      <c r="D190" t="s">
        <v>259</v>
      </c>
      <c r="E190" s="2">
        <f t="shared" si="28"/>
        <v>101</v>
      </c>
      <c r="F190" s="2" t="s">
        <v>332</v>
      </c>
      <c r="G190" s="6"/>
      <c r="H190" s="6"/>
      <c r="I190" s="7">
        <v>1</v>
      </c>
      <c r="J190" s="7">
        <v>8</v>
      </c>
      <c r="K190" s="7">
        <v>72</v>
      </c>
      <c r="L190" s="7">
        <v>20</v>
      </c>
      <c r="M190" s="8">
        <v>102.25</v>
      </c>
      <c r="N190" s="11">
        <f t="shared" si="29"/>
        <v>8.9108910891089105E-2</v>
      </c>
      <c r="O190" s="11">
        <f t="shared" si="30"/>
        <v>0.71287128712871284</v>
      </c>
      <c r="P190" s="11">
        <f t="shared" si="31"/>
        <v>0.19801980198019803</v>
      </c>
      <c r="Q190" s="9">
        <v>-47306460</v>
      </c>
      <c r="R190" s="9">
        <v>373254981</v>
      </c>
      <c r="S190" s="9">
        <v>107558324</v>
      </c>
      <c r="T190" s="9">
        <f t="shared" si="32"/>
        <v>46777460</v>
      </c>
      <c r="U190" s="9">
        <v>60780864</v>
      </c>
      <c r="V190" s="9">
        <f t="shared" si="33"/>
        <v>480813305</v>
      </c>
      <c r="W190" s="9">
        <f t="shared" si="34"/>
        <v>433506845</v>
      </c>
      <c r="X190" s="13">
        <f t="shared" si="35"/>
        <v>4702330.6112469435</v>
      </c>
      <c r="Y190" s="13">
        <f t="shared" si="36"/>
        <v>4107896.7334963325</v>
      </c>
      <c r="Z190" s="8">
        <v>34.6</v>
      </c>
      <c r="AA190" s="16">
        <f t="shared" si="37"/>
        <v>2.9552023121387281</v>
      </c>
      <c r="AB190" s="8">
        <v>4.8</v>
      </c>
      <c r="AC190" s="8">
        <v>5.32</v>
      </c>
      <c r="AD190" s="8">
        <v>22.88</v>
      </c>
      <c r="AE190" s="8">
        <v>1.6</v>
      </c>
      <c r="AF190" s="20">
        <f t="shared" si="38"/>
        <v>24.48</v>
      </c>
      <c r="AG190" s="18">
        <f t="shared" si="39"/>
        <v>0.13872832369942195</v>
      </c>
      <c r="AH190" s="18">
        <f t="shared" si="40"/>
        <v>0.15375722543352602</v>
      </c>
      <c r="AI190" s="18">
        <f t="shared" si="41"/>
        <v>0.707514450867052</v>
      </c>
    </row>
    <row r="191" spans="1:35" x14ac:dyDescent="0.35">
      <c r="A191" s="5">
        <v>2024</v>
      </c>
      <c r="B191" s="5" t="s">
        <v>257</v>
      </c>
      <c r="C191" t="s">
        <v>258</v>
      </c>
      <c r="D191" t="s">
        <v>261</v>
      </c>
      <c r="E191" s="2">
        <f t="shared" si="28"/>
        <v>116</v>
      </c>
      <c r="F191" s="2" t="s">
        <v>332</v>
      </c>
      <c r="G191" s="7">
        <v>1</v>
      </c>
      <c r="H191" s="7">
        <v>6</v>
      </c>
      <c r="I191" s="7">
        <v>4</v>
      </c>
      <c r="J191" s="7">
        <v>13</v>
      </c>
      <c r="K191" s="7">
        <v>92</v>
      </c>
      <c r="L191" s="6"/>
      <c r="M191" s="8">
        <v>110.625</v>
      </c>
      <c r="N191" s="11">
        <f t="shared" si="29"/>
        <v>0.20689655172413793</v>
      </c>
      <c r="O191" s="11">
        <f t="shared" si="30"/>
        <v>0.7931034482758621</v>
      </c>
      <c r="P191" s="11">
        <f t="shared" si="31"/>
        <v>0</v>
      </c>
      <c r="Q191" s="9">
        <v>-33601543</v>
      </c>
      <c r="R191" s="9">
        <v>256671509</v>
      </c>
      <c r="S191" s="9">
        <v>299711223</v>
      </c>
      <c r="T191" s="9">
        <f t="shared" si="32"/>
        <v>251299395</v>
      </c>
      <c r="U191" s="9">
        <v>48411828</v>
      </c>
      <c r="V191" s="9">
        <f t="shared" si="33"/>
        <v>556382732</v>
      </c>
      <c r="W191" s="9">
        <f t="shared" si="34"/>
        <v>522781189</v>
      </c>
      <c r="X191" s="13">
        <f t="shared" si="35"/>
        <v>5029448.4248587573</v>
      </c>
      <c r="Y191" s="13">
        <f t="shared" si="36"/>
        <v>4591827.38079096</v>
      </c>
      <c r="Z191" s="8">
        <v>36.85</v>
      </c>
      <c r="AA191" s="16">
        <f t="shared" si="37"/>
        <v>3.0020352781546809</v>
      </c>
      <c r="AB191" s="8">
        <v>6</v>
      </c>
      <c r="AC191" s="8">
        <v>11.65</v>
      </c>
      <c r="AD191" s="8">
        <v>17.2</v>
      </c>
      <c r="AE191" s="8">
        <v>2</v>
      </c>
      <c r="AF191" s="20">
        <f t="shared" si="38"/>
        <v>19.2</v>
      </c>
      <c r="AG191" s="18">
        <f t="shared" si="39"/>
        <v>0.16282225237449116</v>
      </c>
      <c r="AH191" s="18">
        <f t="shared" si="40"/>
        <v>0.31614654002713705</v>
      </c>
      <c r="AI191" s="18">
        <f t="shared" si="41"/>
        <v>0.52103120759837174</v>
      </c>
    </row>
    <row r="192" spans="1:35" x14ac:dyDescent="0.35">
      <c r="A192" s="5">
        <v>2024</v>
      </c>
      <c r="B192" s="5" t="s">
        <v>257</v>
      </c>
      <c r="C192" t="s">
        <v>258</v>
      </c>
      <c r="D192" t="s">
        <v>264</v>
      </c>
      <c r="E192" s="2">
        <f t="shared" si="28"/>
        <v>117</v>
      </c>
      <c r="F192" s="2" t="s">
        <v>332</v>
      </c>
      <c r="G192" s="7">
        <v>2</v>
      </c>
      <c r="H192" s="7">
        <v>3</v>
      </c>
      <c r="I192" s="7">
        <v>1</v>
      </c>
      <c r="J192" s="7">
        <v>8</v>
      </c>
      <c r="K192" s="7">
        <v>103</v>
      </c>
      <c r="L192" s="6"/>
      <c r="M192" s="8">
        <v>113.625</v>
      </c>
      <c r="N192" s="11">
        <f t="shared" si="29"/>
        <v>0.11965811965811966</v>
      </c>
      <c r="O192" s="11">
        <f t="shared" si="30"/>
        <v>0.88034188034188032</v>
      </c>
      <c r="P192" s="11">
        <f t="shared" si="31"/>
        <v>0</v>
      </c>
      <c r="Q192" s="9">
        <v>-55267968</v>
      </c>
      <c r="R192" s="9">
        <v>356220555</v>
      </c>
      <c r="S192" s="9">
        <v>105730263</v>
      </c>
      <c r="T192" s="9">
        <f t="shared" si="32"/>
        <v>56698300</v>
      </c>
      <c r="U192" s="9">
        <v>49031963</v>
      </c>
      <c r="V192" s="9">
        <f t="shared" si="33"/>
        <v>461950818</v>
      </c>
      <c r="W192" s="9">
        <f t="shared" si="34"/>
        <v>406682850</v>
      </c>
      <c r="X192" s="13">
        <f t="shared" si="35"/>
        <v>4065573.7557755774</v>
      </c>
      <c r="Y192" s="13">
        <f t="shared" si="36"/>
        <v>3634049.3289328935</v>
      </c>
      <c r="Z192" s="8">
        <v>34.630000000000003</v>
      </c>
      <c r="AA192" s="16">
        <f t="shared" si="37"/>
        <v>3.2811146404851281</v>
      </c>
      <c r="AB192" s="8">
        <v>6.75</v>
      </c>
      <c r="AC192" s="8">
        <v>11.63</v>
      </c>
      <c r="AD192" s="8">
        <v>14.25</v>
      </c>
      <c r="AE192" s="8">
        <v>2</v>
      </c>
      <c r="AF192" s="20">
        <f t="shared" si="38"/>
        <v>16.25</v>
      </c>
      <c r="AG192" s="18">
        <f t="shared" si="39"/>
        <v>0.19491770141495812</v>
      </c>
      <c r="AH192" s="18">
        <f t="shared" si="40"/>
        <v>0.33583598036384638</v>
      </c>
      <c r="AI192" s="18">
        <f t="shared" si="41"/>
        <v>0.46924631822119545</v>
      </c>
    </row>
    <row r="193" spans="1:35" x14ac:dyDescent="0.35">
      <c r="A193" s="5">
        <v>2024</v>
      </c>
      <c r="B193" s="5" t="s">
        <v>257</v>
      </c>
      <c r="C193" t="s">
        <v>258</v>
      </c>
      <c r="D193" t="s">
        <v>260</v>
      </c>
      <c r="E193" s="2">
        <f t="shared" si="28"/>
        <v>114</v>
      </c>
      <c r="F193" s="2" t="s">
        <v>332</v>
      </c>
      <c r="G193" s="7">
        <v>3</v>
      </c>
      <c r="H193" s="7">
        <v>5</v>
      </c>
      <c r="I193" s="7">
        <v>4</v>
      </c>
      <c r="J193" s="7">
        <v>13</v>
      </c>
      <c r="K193" s="7">
        <v>67</v>
      </c>
      <c r="L193" s="7">
        <v>22</v>
      </c>
      <c r="M193" s="8">
        <v>110.75</v>
      </c>
      <c r="N193" s="11">
        <f t="shared" si="29"/>
        <v>0.21929824561403508</v>
      </c>
      <c r="O193" s="11">
        <f t="shared" si="30"/>
        <v>0.58771929824561409</v>
      </c>
      <c r="P193" s="11">
        <f t="shared" si="31"/>
        <v>0.19298245614035087</v>
      </c>
      <c r="Q193" s="9">
        <v>-57468471</v>
      </c>
      <c r="R193" s="9">
        <v>344010227</v>
      </c>
      <c r="S193" s="9">
        <v>70452385</v>
      </c>
      <c r="T193" s="9">
        <f t="shared" si="32"/>
        <v>45627773</v>
      </c>
      <c r="U193" s="9">
        <v>24824612</v>
      </c>
      <c r="V193" s="9">
        <f t="shared" si="33"/>
        <v>414462612</v>
      </c>
      <c r="W193" s="9">
        <f t="shared" si="34"/>
        <v>356994141</v>
      </c>
      <c r="X193" s="13">
        <f t="shared" si="35"/>
        <v>3742326.0677200905</v>
      </c>
      <c r="Y193" s="13">
        <f t="shared" si="36"/>
        <v>3518176.0722347628</v>
      </c>
      <c r="Z193" s="8">
        <v>28.81</v>
      </c>
      <c r="AA193" s="16">
        <f t="shared" si="37"/>
        <v>3.844151336341548</v>
      </c>
      <c r="AB193" s="8">
        <v>5.81</v>
      </c>
      <c r="AC193" s="8">
        <v>3.91</v>
      </c>
      <c r="AD193" s="8">
        <v>17.14</v>
      </c>
      <c r="AE193" s="8">
        <v>1.95</v>
      </c>
      <c r="AF193" s="20">
        <f t="shared" si="38"/>
        <v>19.09</v>
      </c>
      <c r="AG193" s="18">
        <f t="shared" si="39"/>
        <v>0.201666088163832</v>
      </c>
      <c r="AH193" s="18">
        <f t="shared" si="40"/>
        <v>0.13571676501214858</v>
      </c>
      <c r="AI193" s="18">
        <f t="shared" si="41"/>
        <v>0.66261714682401951</v>
      </c>
    </row>
    <row r="194" spans="1:35" x14ac:dyDescent="0.35">
      <c r="A194" s="5">
        <v>2024</v>
      </c>
      <c r="B194" s="5" t="s">
        <v>257</v>
      </c>
      <c r="C194" t="s">
        <v>258</v>
      </c>
      <c r="D194" t="s">
        <v>262</v>
      </c>
      <c r="E194" s="2">
        <f t="shared" si="28"/>
        <v>150</v>
      </c>
      <c r="F194" s="2" t="s">
        <v>332</v>
      </c>
      <c r="G194" s="6"/>
      <c r="H194" s="6"/>
      <c r="I194" s="7">
        <v>1</v>
      </c>
      <c r="J194" s="7">
        <v>9</v>
      </c>
      <c r="K194" s="7">
        <v>140</v>
      </c>
      <c r="L194" s="6"/>
      <c r="M194" s="8">
        <v>148.625</v>
      </c>
      <c r="N194" s="11">
        <f t="shared" si="29"/>
        <v>6.6666666666666666E-2</v>
      </c>
      <c r="O194" s="11">
        <f t="shared" si="30"/>
        <v>0.93333333333333335</v>
      </c>
      <c r="P194" s="11">
        <f t="shared" si="31"/>
        <v>0</v>
      </c>
      <c r="Q194" s="9">
        <v>-69612260</v>
      </c>
      <c r="R194" s="9">
        <v>489591961</v>
      </c>
      <c r="S194" s="9">
        <v>157789144</v>
      </c>
      <c r="T194" s="9">
        <f t="shared" si="32"/>
        <v>71732298</v>
      </c>
      <c r="U194" s="9">
        <v>86056846</v>
      </c>
      <c r="V194" s="9">
        <f t="shared" si="33"/>
        <v>647381105</v>
      </c>
      <c r="W194" s="9">
        <f t="shared" si="34"/>
        <v>577768845</v>
      </c>
      <c r="X194" s="13">
        <f t="shared" si="35"/>
        <v>4355802.2203532383</v>
      </c>
      <c r="Y194" s="13">
        <f t="shared" si="36"/>
        <v>3776782.2304457529</v>
      </c>
      <c r="Z194" s="8">
        <v>39.979999999999997</v>
      </c>
      <c r="AA194" s="16">
        <f t="shared" si="37"/>
        <v>3.7174837418709359</v>
      </c>
      <c r="AB194" s="8">
        <v>15.07</v>
      </c>
      <c r="AC194" s="8">
        <v>9.74</v>
      </c>
      <c r="AD194" s="8">
        <v>12.42</v>
      </c>
      <c r="AE194" s="8">
        <v>2.75</v>
      </c>
      <c r="AF194" s="20">
        <f t="shared" si="38"/>
        <v>15.17</v>
      </c>
      <c r="AG194" s="18">
        <f t="shared" si="39"/>
        <v>0.37693846923461732</v>
      </c>
      <c r="AH194" s="18">
        <f t="shared" si="40"/>
        <v>0.24362181090545276</v>
      </c>
      <c r="AI194" s="18">
        <f t="shared" si="41"/>
        <v>0.37943971985992997</v>
      </c>
    </row>
    <row r="195" spans="1:35" x14ac:dyDescent="0.35">
      <c r="A195" s="5">
        <v>2024</v>
      </c>
      <c r="B195" s="5" t="s">
        <v>257</v>
      </c>
      <c r="C195" t="s">
        <v>258</v>
      </c>
      <c r="D195" t="s">
        <v>263</v>
      </c>
      <c r="E195" s="2">
        <f t="shared" ref="E195:E208" si="42">G195+H195+I195+J195+K195+L195</f>
        <v>56</v>
      </c>
      <c r="F195" s="2" t="s">
        <v>329</v>
      </c>
      <c r="G195" s="6"/>
      <c r="H195" s="6"/>
      <c r="I195" s="6"/>
      <c r="J195" s="7">
        <v>8</v>
      </c>
      <c r="K195" s="7">
        <v>48</v>
      </c>
      <c r="L195" s="6"/>
      <c r="M195" s="8">
        <v>55</v>
      </c>
      <c r="N195" s="11">
        <f t="shared" ref="N195:N208" si="43">(G195+H195+I195+J195)/E195</f>
        <v>0.14285714285714285</v>
      </c>
      <c r="O195" s="11">
        <f t="shared" ref="O195:O208" si="44">K195/E195</f>
        <v>0.8571428571428571</v>
      </c>
      <c r="P195" s="11">
        <f t="shared" ref="P195:P208" si="45">L195/E195</f>
        <v>0</v>
      </c>
      <c r="Q195" s="9">
        <v>-26325046</v>
      </c>
      <c r="R195" s="9">
        <v>225117707</v>
      </c>
      <c r="S195" s="9">
        <v>85177828</v>
      </c>
      <c r="T195" s="9">
        <f t="shared" ref="T195:T208" si="46">S195-U195</f>
        <v>33257932</v>
      </c>
      <c r="U195" s="9">
        <v>51919896</v>
      </c>
      <c r="V195" s="9">
        <f t="shared" ref="V195:V208" si="47">R195+S195</f>
        <v>310295535</v>
      </c>
      <c r="W195" s="9">
        <f t="shared" ref="W195:W208" si="48">V195+Q195</f>
        <v>283970489</v>
      </c>
      <c r="X195" s="13">
        <f t="shared" ref="X195:X208" si="49">V195/M195</f>
        <v>5641737</v>
      </c>
      <c r="Y195" s="13">
        <f t="shared" ref="Y195:Y208" si="50">(V195-U195)/M195</f>
        <v>4697738.8909090906</v>
      </c>
      <c r="Z195" s="8">
        <v>21.5</v>
      </c>
      <c r="AA195" s="16">
        <f t="shared" ref="AA195:AA210" si="51">M195/Z195</f>
        <v>2.558139534883721</v>
      </c>
      <c r="AB195" s="8">
        <v>5.57</v>
      </c>
      <c r="AC195" s="8">
        <v>3</v>
      </c>
      <c r="AD195" s="8">
        <v>10.93</v>
      </c>
      <c r="AE195" s="8">
        <v>2</v>
      </c>
      <c r="AF195" s="20">
        <f t="shared" ref="AF195:AF208" si="52">AD195+AE195</f>
        <v>12.93</v>
      </c>
      <c r="AG195" s="18">
        <f t="shared" ref="AG195:AG210" si="53">AB195/Z195</f>
        <v>0.2590697674418605</v>
      </c>
      <c r="AH195" s="18">
        <f t="shared" ref="AH195:AH210" si="54">AC195/Z195</f>
        <v>0.13953488372093023</v>
      </c>
      <c r="AI195" s="18">
        <f t="shared" ref="AI195:AI210" si="55">AF195/Z195</f>
        <v>0.60139534883720924</v>
      </c>
    </row>
    <row r="196" spans="1:35" x14ac:dyDescent="0.35">
      <c r="A196" s="5">
        <v>2024</v>
      </c>
      <c r="B196" s="5" t="s">
        <v>265</v>
      </c>
      <c r="C196" t="s">
        <v>266</v>
      </c>
      <c r="D196" t="s">
        <v>267</v>
      </c>
      <c r="E196" s="2">
        <f t="shared" si="42"/>
        <v>115</v>
      </c>
      <c r="F196" s="2" t="s">
        <v>332</v>
      </c>
      <c r="G196" s="7">
        <v>1</v>
      </c>
      <c r="H196" s="7">
        <v>5</v>
      </c>
      <c r="I196" s="7">
        <v>8</v>
      </c>
      <c r="J196" s="7">
        <v>5</v>
      </c>
      <c r="K196" s="7">
        <v>85</v>
      </c>
      <c r="L196" s="7">
        <v>11</v>
      </c>
      <c r="M196" s="8">
        <v>111.375</v>
      </c>
      <c r="N196" s="11">
        <f t="shared" si="43"/>
        <v>0.16521739130434782</v>
      </c>
      <c r="O196" s="11">
        <f t="shared" si="44"/>
        <v>0.73913043478260865</v>
      </c>
      <c r="P196" s="11">
        <f t="shared" si="45"/>
        <v>9.5652173913043481E-2</v>
      </c>
      <c r="Q196" s="9">
        <v>-40212559</v>
      </c>
      <c r="R196" s="9">
        <v>403723110</v>
      </c>
      <c r="S196" s="9">
        <v>89680731</v>
      </c>
      <c r="T196" s="9">
        <f t="shared" si="46"/>
        <v>54929727</v>
      </c>
      <c r="U196" s="9">
        <v>34751004</v>
      </c>
      <c r="V196" s="9">
        <f t="shared" si="47"/>
        <v>493403841</v>
      </c>
      <c r="W196" s="9">
        <f t="shared" si="48"/>
        <v>453191282</v>
      </c>
      <c r="X196" s="13">
        <f t="shared" si="49"/>
        <v>4430113.0505050505</v>
      </c>
      <c r="Y196" s="13">
        <f t="shared" si="50"/>
        <v>4118095.057239057</v>
      </c>
      <c r="Z196" s="8">
        <v>40.909999999999997</v>
      </c>
      <c r="AA196" s="16">
        <f t="shared" si="51"/>
        <v>2.7224395013444149</v>
      </c>
      <c r="AB196" s="8">
        <v>7.5</v>
      </c>
      <c r="AC196" s="8">
        <v>3</v>
      </c>
      <c r="AD196" s="8">
        <v>27.01</v>
      </c>
      <c r="AE196" s="8">
        <v>3.4</v>
      </c>
      <c r="AF196" s="20">
        <f t="shared" si="52"/>
        <v>30.41</v>
      </c>
      <c r="AG196" s="18">
        <f t="shared" si="53"/>
        <v>0.18332925934979225</v>
      </c>
      <c r="AH196" s="18">
        <f t="shared" si="54"/>
        <v>7.3331703739916904E-2</v>
      </c>
      <c r="AI196" s="18">
        <f t="shared" si="55"/>
        <v>0.74333903691029091</v>
      </c>
    </row>
    <row r="197" spans="1:35" x14ac:dyDescent="0.35">
      <c r="A197" s="5">
        <v>2024</v>
      </c>
      <c r="B197" s="5" t="s">
        <v>268</v>
      </c>
      <c r="C197" t="s">
        <v>269</v>
      </c>
      <c r="D197" t="s">
        <v>270</v>
      </c>
      <c r="E197" s="2">
        <f t="shared" si="42"/>
        <v>37</v>
      </c>
      <c r="F197" s="2" t="s">
        <v>328</v>
      </c>
      <c r="G197" s="6"/>
      <c r="H197" s="6"/>
      <c r="I197" s="7">
        <v>4</v>
      </c>
      <c r="J197" s="7">
        <v>27</v>
      </c>
      <c r="K197" s="7">
        <v>5</v>
      </c>
      <c r="L197" s="7">
        <v>1</v>
      </c>
      <c r="M197" s="8">
        <v>32.75</v>
      </c>
      <c r="N197" s="11">
        <f t="shared" si="43"/>
        <v>0.83783783783783783</v>
      </c>
      <c r="O197" s="11">
        <f t="shared" si="44"/>
        <v>0.13513513513513514</v>
      </c>
      <c r="P197" s="11">
        <f t="shared" si="45"/>
        <v>2.7027027027027029E-2</v>
      </c>
      <c r="Q197" s="9">
        <v>-9793183</v>
      </c>
      <c r="R197" s="9">
        <v>95586782</v>
      </c>
      <c r="S197" s="9">
        <v>51299483</v>
      </c>
      <c r="T197" s="9">
        <f t="shared" si="46"/>
        <v>24371467</v>
      </c>
      <c r="U197" s="9">
        <v>26928016</v>
      </c>
      <c r="V197" s="9">
        <f t="shared" si="47"/>
        <v>146886265</v>
      </c>
      <c r="W197" s="9">
        <f t="shared" si="48"/>
        <v>137093082</v>
      </c>
      <c r="X197" s="13">
        <f t="shared" si="49"/>
        <v>4485076.7938931296</v>
      </c>
      <c r="Y197" s="13">
        <f t="shared" si="50"/>
        <v>3662847.2977099237</v>
      </c>
      <c r="Z197" s="8">
        <v>10.25</v>
      </c>
      <c r="AA197" s="16">
        <f t="shared" si="51"/>
        <v>3.1951219512195124</v>
      </c>
      <c r="AB197" s="8">
        <v>0</v>
      </c>
      <c r="AC197" s="8">
        <v>4.75</v>
      </c>
      <c r="AD197" s="8">
        <v>4.5</v>
      </c>
      <c r="AE197" s="8">
        <v>1</v>
      </c>
      <c r="AF197" s="20">
        <f t="shared" si="52"/>
        <v>5.5</v>
      </c>
      <c r="AG197" s="18">
        <f t="shared" si="53"/>
        <v>0</v>
      </c>
      <c r="AH197" s="18">
        <f t="shared" si="54"/>
        <v>0.46341463414634149</v>
      </c>
      <c r="AI197" s="18">
        <f t="shared" si="55"/>
        <v>0.53658536585365857</v>
      </c>
    </row>
    <row r="198" spans="1:35" x14ac:dyDescent="0.35">
      <c r="A198" s="5">
        <v>2024</v>
      </c>
      <c r="B198" s="5" t="s">
        <v>271</v>
      </c>
      <c r="C198" t="s">
        <v>272</v>
      </c>
      <c r="D198" t="s">
        <v>273</v>
      </c>
      <c r="E198" s="2">
        <f t="shared" si="42"/>
        <v>105</v>
      </c>
      <c r="F198" s="2" t="s">
        <v>332</v>
      </c>
      <c r="G198" s="6"/>
      <c r="H198" s="6"/>
      <c r="I198" s="7">
        <v>1</v>
      </c>
      <c r="J198" s="7">
        <v>8</v>
      </c>
      <c r="K198" s="7">
        <v>82</v>
      </c>
      <c r="L198" s="7">
        <v>14</v>
      </c>
      <c r="M198" s="8">
        <v>105.5</v>
      </c>
      <c r="N198" s="11">
        <f t="shared" si="43"/>
        <v>8.5714285714285715E-2</v>
      </c>
      <c r="O198" s="11">
        <f t="shared" si="44"/>
        <v>0.78095238095238095</v>
      </c>
      <c r="P198" s="11">
        <f t="shared" si="45"/>
        <v>0.13333333333333333</v>
      </c>
      <c r="Q198" s="9">
        <v>-63823090</v>
      </c>
      <c r="R198" s="9">
        <v>372622977</v>
      </c>
      <c r="S198" s="9">
        <v>168942619</v>
      </c>
      <c r="T198" s="9">
        <f t="shared" si="46"/>
        <v>58200751</v>
      </c>
      <c r="U198" s="9">
        <v>110741868</v>
      </c>
      <c r="V198" s="9">
        <f t="shared" si="47"/>
        <v>541565596</v>
      </c>
      <c r="W198" s="9">
        <f t="shared" si="48"/>
        <v>477742506</v>
      </c>
      <c r="X198" s="13">
        <f t="shared" si="49"/>
        <v>5133323.1848341236</v>
      </c>
      <c r="Y198" s="13">
        <f t="shared" si="50"/>
        <v>4083637.232227488</v>
      </c>
      <c r="Z198" s="8">
        <v>35.58</v>
      </c>
      <c r="AA198" s="16">
        <f t="shared" si="51"/>
        <v>2.9651489600899383</v>
      </c>
      <c r="AB198" s="8">
        <v>9</v>
      </c>
      <c r="AC198" s="8">
        <v>6.64</v>
      </c>
      <c r="AD198" s="8">
        <v>14.94</v>
      </c>
      <c r="AE198" s="8">
        <v>5</v>
      </c>
      <c r="AF198" s="20">
        <f t="shared" si="52"/>
        <v>19.939999999999998</v>
      </c>
      <c r="AG198" s="18">
        <f t="shared" si="53"/>
        <v>0.25295109612141653</v>
      </c>
      <c r="AH198" s="18">
        <f t="shared" si="54"/>
        <v>0.18662169758291175</v>
      </c>
      <c r="AI198" s="18">
        <f t="shared" si="55"/>
        <v>0.56042720629567166</v>
      </c>
    </row>
    <row r="199" spans="1:35" x14ac:dyDescent="0.35">
      <c r="A199" s="5">
        <v>2024</v>
      </c>
      <c r="B199" s="5" t="s">
        <v>274</v>
      </c>
      <c r="C199" t="s">
        <v>275</v>
      </c>
      <c r="D199" t="s">
        <v>276</v>
      </c>
      <c r="E199" s="2">
        <f t="shared" si="42"/>
        <v>82</v>
      </c>
      <c r="F199" s="2" t="s">
        <v>331</v>
      </c>
      <c r="G199" s="7">
        <v>1</v>
      </c>
      <c r="H199" s="7">
        <v>1</v>
      </c>
      <c r="I199" s="7">
        <v>1</v>
      </c>
      <c r="J199" s="7">
        <v>6</v>
      </c>
      <c r="K199" s="7">
        <v>63</v>
      </c>
      <c r="L199" s="7">
        <v>10</v>
      </c>
      <c r="M199" s="8">
        <v>81.375</v>
      </c>
      <c r="N199" s="11">
        <f t="shared" si="43"/>
        <v>0.10975609756097561</v>
      </c>
      <c r="O199" s="11">
        <f t="shared" si="44"/>
        <v>0.76829268292682928</v>
      </c>
      <c r="P199" s="11">
        <f t="shared" si="45"/>
        <v>0.12195121951219512</v>
      </c>
      <c r="Q199" s="9">
        <v>-26749288</v>
      </c>
      <c r="R199" s="9">
        <v>282773951</v>
      </c>
      <c r="S199" s="9">
        <v>79260898</v>
      </c>
      <c r="T199" s="9">
        <f t="shared" si="46"/>
        <v>48090908</v>
      </c>
      <c r="U199" s="9">
        <v>31169990</v>
      </c>
      <c r="V199" s="9">
        <f t="shared" si="47"/>
        <v>362034849</v>
      </c>
      <c r="W199" s="9">
        <f t="shared" si="48"/>
        <v>335285561</v>
      </c>
      <c r="X199" s="13">
        <f t="shared" si="49"/>
        <v>4448968.9585253457</v>
      </c>
      <c r="Y199" s="13">
        <f t="shared" si="50"/>
        <v>4065927.6067588325</v>
      </c>
      <c r="Z199" s="8">
        <v>27.27</v>
      </c>
      <c r="AA199" s="16">
        <f t="shared" si="51"/>
        <v>2.9840484048404843</v>
      </c>
      <c r="AB199" s="8">
        <v>3</v>
      </c>
      <c r="AC199" s="8">
        <v>6.7</v>
      </c>
      <c r="AD199" s="8">
        <v>16.600000000000001</v>
      </c>
      <c r="AE199" s="8">
        <v>0.97</v>
      </c>
      <c r="AF199" s="20">
        <f t="shared" si="52"/>
        <v>17.57</v>
      </c>
      <c r="AG199" s="18">
        <f t="shared" si="53"/>
        <v>0.11001100110011001</v>
      </c>
      <c r="AH199" s="18">
        <f t="shared" si="54"/>
        <v>0.24569123579024571</v>
      </c>
      <c r="AI199" s="18">
        <f t="shared" si="55"/>
        <v>0.64429776310964437</v>
      </c>
    </row>
    <row r="200" spans="1:35" x14ac:dyDescent="0.35">
      <c r="A200" s="5">
        <v>2024</v>
      </c>
      <c r="B200" s="5" t="s">
        <v>274</v>
      </c>
      <c r="C200" t="s">
        <v>275</v>
      </c>
      <c r="D200" t="s">
        <v>277</v>
      </c>
      <c r="E200" s="2">
        <f t="shared" si="42"/>
        <v>41</v>
      </c>
      <c r="F200" s="2" t="s">
        <v>329</v>
      </c>
      <c r="G200" s="6"/>
      <c r="H200" s="6"/>
      <c r="I200" s="7">
        <v>6</v>
      </c>
      <c r="J200" s="7">
        <v>7</v>
      </c>
      <c r="K200" s="7">
        <v>25</v>
      </c>
      <c r="L200" s="7">
        <v>3</v>
      </c>
      <c r="M200" s="8">
        <v>39</v>
      </c>
      <c r="N200" s="11">
        <f t="shared" si="43"/>
        <v>0.31707317073170732</v>
      </c>
      <c r="O200" s="11">
        <f t="shared" si="44"/>
        <v>0.6097560975609756</v>
      </c>
      <c r="P200" s="11">
        <f t="shared" si="45"/>
        <v>7.3170731707317069E-2</v>
      </c>
      <c r="Q200" s="9">
        <v>-12848416</v>
      </c>
      <c r="R200" s="9">
        <v>126536413</v>
      </c>
      <c r="S200" s="9">
        <v>39017058</v>
      </c>
      <c r="T200" s="9">
        <f t="shared" si="46"/>
        <v>20527675</v>
      </c>
      <c r="U200" s="9">
        <v>18489383</v>
      </c>
      <c r="V200" s="9">
        <f t="shared" si="47"/>
        <v>165553471</v>
      </c>
      <c r="W200" s="9">
        <f t="shared" si="48"/>
        <v>152705055</v>
      </c>
      <c r="X200" s="13">
        <f t="shared" si="49"/>
        <v>4244960.794871795</v>
      </c>
      <c r="Y200" s="13">
        <f t="shared" si="50"/>
        <v>3770874.0512820515</v>
      </c>
      <c r="Z200" s="8">
        <v>13</v>
      </c>
      <c r="AA200" s="16">
        <f t="shared" si="51"/>
        <v>3</v>
      </c>
      <c r="AB200" s="8">
        <v>3.76</v>
      </c>
      <c r="AC200" s="8">
        <v>2.5</v>
      </c>
      <c r="AD200" s="8">
        <v>6.49</v>
      </c>
      <c r="AE200" s="8">
        <v>0.25</v>
      </c>
      <c r="AF200" s="20">
        <f t="shared" si="52"/>
        <v>6.74</v>
      </c>
      <c r="AG200" s="18">
        <f t="shared" si="53"/>
        <v>0.28923076923076924</v>
      </c>
      <c r="AH200" s="18">
        <f t="shared" si="54"/>
        <v>0.19230769230769232</v>
      </c>
      <c r="AI200" s="18">
        <f t="shared" si="55"/>
        <v>0.51846153846153853</v>
      </c>
    </row>
    <row r="201" spans="1:35" x14ac:dyDescent="0.35">
      <c r="A201" s="5">
        <v>2024</v>
      </c>
      <c r="B201" s="5" t="s">
        <v>278</v>
      </c>
      <c r="C201" t="s">
        <v>279</v>
      </c>
      <c r="D201" t="s">
        <v>280</v>
      </c>
      <c r="E201" s="2">
        <f t="shared" si="42"/>
        <v>51</v>
      </c>
      <c r="F201" s="2" t="s">
        <v>329</v>
      </c>
      <c r="G201" s="7">
        <v>3</v>
      </c>
      <c r="H201" s="6"/>
      <c r="I201" s="7">
        <v>3</v>
      </c>
      <c r="J201" s="7">
        <v>7</v>
      </c>
      <c r="K201" s="7">
        <v>38</v>
      </c>
      <c r="L201" s="6"/>
      <c r="M201" s="8">
        <v>47.875</v>
      </c>
      <c r="N201" s="11">
        <f t="shared" si="43"/>
        <v>0.25490196078431371</v>
      </c>
      <c r="O201" s="11">
        <f t="shared" si="44"/>
        <v>0.74509803921568629</v>
      </c>
      <c r="P201" s="11">
        <f t="shared" si="45"/>
        <v>0</v>
      </c>
      <c r="Q201" s="9">
        <v>-14176137</v>
      </c>
      <c r="R201" s="9">
        <v>190087526</v>
      </c>
      <c r="S201" s="9">
        <v>37106533</v>
      </c>
      <c r="T201" s="9">
        <f t="shared" si="46"/>
        <v>16778451</v>
      </c>
      <c r="U201" s="9">
        <v>20328082</v>
      </c>
      <c r="V201" s="9">
        <f t="shared" si="47"/>
        <v>227194059</v>
      </c>
      <c r="W201" s="9">
        <f t="shared" si="48"/>
        <v>213017922</v>
      </c>
      <c r="X201" s="13">
        <f t="shared" si="49"/>
        <v>4745567.8120104438</v>
      </c>
      <c r="Y201" s="13">
        <f t="shared" si="50"/>
        <v>4320960.3550913837</v>
      </c>
      <c r="Z201" s="8">
        <v>14.85</v>
      </c>
      <c r="AA201" s="16">
        <f t="shared" si="51"/>
        <v>3.2239057239057241</v>
      </c>
      <c r="AB201" s="8">
        <v>3</v>
      </c>
      <c r="AC201" s="8">
        <v>2.95</v>
      </c>
      <c r="AD201" s="8">
        <v>8.3000000000000007</v>
      </c>
      <c r="AE201" s="8">
        <v>0.6</v>
      </c>
      <c r="AF201" s="20">
        <f t="shared" si="52"/>
        <v>8.9</v>
      </c>
      <c r="AG201" s="18">
        <f t="shared" si="53"/>
        <v>0.20202020202020202</v>
      </c>
      <c r="AH201" s="18">
        <f t="shared" si="54"/>
        <v>0.19865319865319866</v>
      </c>
      <c r="AI201" s="18">
        <f t="shared" si="55"/>
        <v>0.59932659932659937</v>
      </c>
    </row>
    <row r="202" spans="1:35" x14ac:dyDescent="0.35">
      <c r="A202" s="5">
        <v>2024</v>
      </c>
      <c r="B202" s="5" t="s">
        <v>281</v>
      </c>
      <c r="C202" t="s">
        <v>282</v>
      </c>
      <c r="D202" t="s">
        <v>284</v>
      </c>
      <c r="E202" s="2">
        <f t="shared" si="42"/>
        <v>108</v>
      </c>
      <c r="F202" s="2" t="s">
        <v>332</v>
      </c>
      <c r="G202" s="6"/>
      <c r="H202" s="6"/>
      <c r="I202" s="7">
        <v>2</v>
      </c>
      <c r="J202" s="7">
        <v>9</v>
      </c>
      <c r="K202" s="7">
        <v>86</v>
      </c>
      <c r="L202" s="7">
        <v>11</v>
      </c>
      <c r="M202" s="8">
        <v>107.75</v>
      </c>
      <c r="N202" s="11">
        <f t="shared" si="43"/>
        <v>0.10185185185185185</v>
      </c>
      <c r="O202" s="11">
        <f t="shared" si="44"/>
        <v>0.79629629629629628</v>
      </c>
      <c r="P202" s="11">
        <f t="shared" si="45"/>
        <v>0.10185185185185185</v>
      </c>
      <c r="Q202" s="9">
        <v>-47295070</v>
      </c>
      <c r="R202" s="9">
        <v>368323616</v>
      </c>
      <c r="S202" s="9">
        <v>91891014</v>
      </c>
      <c r="T202" s="9">
        <f t="shared" si="46"/>
        <v>51801014</v>
      </c>
      <c r="U202" s="9">
        <v>40090000</v>
      </c>
      <c r="V202" s="9">
        <f t="shared" si="47"/>
        <v>460214630</v>
      </c>
      <c r="W202" s="9">
        <f t="shared" si="48"/>
        <v>412919560</v>
      </c>
      <c r="X202" s="13">
        <f t="shared" si="49"/>
        <v>4271133.4570765663</v>
      </c>
      <c r="Y202" s="13">
        <f t="shared" si="50"/>
        <v>3899068.4918793505</v>
      </c>
      <c r="Z202" s="8">
        <v>43.22</v>
      </c>
      <c r="AA202" s="16">
        <f t="shared" si="51"/>
        <v>2.493058769088385</v>
      </c>
      <c r="AB202" s="8">
        <v>8.18</v>
      </c>
      <c r="AC202" s="8">
        <v>7.7</v>
      </c>
      <c r="AD202" s="8">
        <v>25.4</v>
      </c>
      <c r="AE202" s="8">
        <v>1.94</v>
      </c>
      <c r="AF202" s="20">
        <f t="shared" si="52"/>
        <v>27.34</v>
      </c>
      <c r="AG202" s="18">
        <f t="shared" si="53"/>
        <v>0.1892642295233688</v>
      </c>
      <c r="AH202" s="18">
        <f t="shared" si="54"/>
        <v>0.17815826006478483</v>
      </c>
      <c r="AI202" s="18">
        <f t="shared" si="55"/>
        <v>0.6325775104118464</v>
      </c>
    </row>
    <row r="203" spans="1:35" x14ac:dyDescent="0.35">
      <c r="A203" s="5">
        <v>2024</v>
      </c>
      <c r="B203" s="5" t="s">
        <v>281</v>
      </c>
      <c r="C203" t="s">
        <v>282</v>
      </c>
      <c r="D203" t="s">
        <v>283</v>
      </c>
      <c r="E203" s="2">
        <f t="shared" si="42"/>
        <v>112</v>
      </c>
      <c r="F203" s="2" t="s">
        <v>332</v>
      </c>
      <c r="G203" s="6"/>
      <c r="H203" s="6"/>
      <c r="I203" s="7">
        <v>4</v>
      </c>
      <c r="J203" s="7">
        <v>11</v>
      </c>
      <c r="K203" s="7">
        <v>90</v>
      </c>
      <c r="L203" s="7">
        <v>7</v>
      </c>
      <c r="M203" s="8">
        <v>110.5</v>
      </c>
      <c r="N203" s="11">
        <f t="shared" si="43"/>
        <v>0.13392857142857142</v>
      </c>
      <c r="O203" s="11">
        <f t="shared" si="44"/>
        <v>0.8035714285714286</v>
      </c>
      <c r="P203" s="11">
        <f t="shared" si="45"/>
        <v>6.25E-2</v>
      </c>
      <c r="Q203" s="9">
        <v>-83869775</v>
      </c>
      <c r="R203" s="9">
        <v>363386029</v>
      </c>
      <c r="S203" s="9">
        <v>126496175</v>
      </c>
      <c r="T203" s="9">
        <f t="shared" si="46"/>
        <v>52812175</v>
      </c>
      <c r="U203" s="9">
        <v>73684000</v>
      </c>
      <c r="V203" s="9">
        <f t="shared" si="47"/>
        <v>489882204</v>
      </c>
      <c r="W203" s="9">
        <f t="shared" si="48"/>
        <v>406012429</v>
      </c>
      <c r="X203" s="13">
        <f t="shared" si="49"/>
        <v>4433323.1131221717</v>
      </c>
      <c r="Y203" s="13">
        <f t="shared" si="50"/>
        <v>3766499.5837104074</v>
      </c>
      <c r="Z203" s="8">
        <v>37.950000000000003</v>
      </c>
      <c r="AA203" s="16">
        <f t="shared" si="51"/>
        <v>2.9117259552042158</v>
      </c>
      <c r="AB203" s="8">
        <v>6.36</v>
      </c>
      <c r="AC203" s="8">
        <v>5.74</v>
      </c>
      <c r="AD203" s="8">
        <v>22.59</v>
      </c>
      <c r="AE203" s="8">
        <v>3.26</v>
      </c>
      <c r="AF203" s="20">
        <f t="shared" si="52"/>
        <v>25.85</v>
      </c>
      <c r="AG203" s="18">
        <f t="shared" si="53"/>
        <v>0.16758893280632411</v>
      </c>
      <c r="AH203" s="18">
        <f t="shared" si="54"/>
        <v>0.15125164690382081</v>
      </c>
      <c r="AI203" s="18">
        <f t="shared" si="55"/>
        <v>0.6811594202898551</v>
      </c>
    </row>
    <row r="204" spans="1:35" x14ac:dyDescent="0.35">
      <c r="A204" s="5">
        <v>2024</v>
      </c>
      <c r="B204" s="5" t="s">
        <v>285</v>
      </c>
      <c r="C204" t="s">
        <v>286</v>
      </c>
      <c r="D204" t="s">
        <v>287</v>
      </c>
      <c r="E204" s="2">
        <f t="shared" si="42"/>
        <v>25</v>
      </c>
      <c r="F204" s="2" t="s">
        <v>328</v>
      </c>
      <c r="G204" s="6"/>
      <c r="H204" s="7">
        <v>2</v>
      </c>
      <c r="I204" s="6"/>
      <c r="J204" s="6"/>
      <c r="K204" s="7">
        <v>21</v>
      </c>
      <c r="L204" s="7">
        <v>2</v>
      </c>
      <c r="M204" s="8">
        <v>24.5</v>
      </c>
      <c r="N204" s="11">
        <f t="shared" si="43"/>
        <v>0.08</v>
      </c>
      <c r="O204" s="11">
        <f t="shared" si="44"/>
        <v>0.84</v>
      </c>
      <c r="P204" s="11">
        <f t="shared" si="45"/>
        <v>0.08</v>
      </c>
      <c r="Q204" s="9">
        <v>-9973412</v>
      </c>
      <c r="R204" s="9">
        <v>119041127</v>
      </c>
      <c r="S204" s="9">
        <v>986507</v>
      </c>
      <c r="T204" s="9">
        <f t="shared" si="46"/>
        <v>986507</v>
      </c>
      <c r="U204" s="9"/>
      <c r="V204" s="9">
        <f t="shared" si="47"/>
        <v>120027634</v>
      </c>
      <c r="W204" s="9">
        <f t="shared" si="48"/>
        <v>110054222</v>
      </c>
      <c r="X204" s="13">
        <f t="shared" si="49"/>
        <v>4899087.1020408161</v>
      </c>
      <c r="Y204" s="13">
        <f t="shared" si="50"/>
        <v>4899087.1020408161</v>
      </c>
      <c r="Z204" s="8">
        <v>11.19</v>
      </c>
      <c r="AA204" s="16">
        <f t="shared" si="51"/>
        <v>2.1894548704200179</v>
      </c>
      <c r="AB204" s="8">
        <v>2.63</v>
      </c>
      <c r="AC204" s="8">
        <v>2</v>
      </c>
      <c r="AD204" s="8">
        <v>6.56</v>
      </c>
      <c r="AE204" s="8">
        <v>0</v>
      </c>
      <c r="AF204" s="20">
        <f t="shared" si="52"/>
        <v>6.56</v>
      </c>
      <c r="AG204" s="18">
        <f t="shared" si="53"/>
        <v>0.23503127792672029</v>
      </c>
      <c r="AH204" s="18">
        <f t="shared" si="54"/>
        <v>0.17873100983020554</v>
      </c>
      <c r="AI204" s="18">
        <f t="shared" si="55"/>
        <v>0.58623771224307419</v>
      </c>
    </row>
    <row r="205" spans="1:35" x14ac:dyDescent="0.35">
      <c r="A205" s="5">
        <v>2024</v>
      </c>
      <c r="B205" s="5" t="s">
        <v>288</v>
      </c>
      <c r="C205" t="s">
        <v>289</v>
      </c>
      <c r="D205" t="s">
        <v>290</v>
      </c>
      <c r="E205" s="2">
        <f t="shared" si="42"/>
        <v>43</v>
      </c>
      <c r="F205" s="2" t="s">
        <v>329</v>
      </c>
      <c r="G205" s="6"/>
      <c r="H205" s="6"/>
      <c r="I205" s="7">
        <v>2</v>
      </c>
      <c r="J205" s="7">
        <v>3</v>
      </c>
      <c r="K205" s="7">
        <v>38</v>
      </c>
      <c r="L205" s="6"/>
      <c r="M205" s="8">
        <v>42.125</v>
      </c>
      <c r="N205" s="11">
        <f t="shared" si="43"/>
        <v>0.11627906976744186</v>
      </c>
      <c r="O205" s="11">
        <f t="shared" si="44"/>
        <v>0.88372093023255816</v>
      </c>
      <c r="P205" s="11">
        <f t="shared" si="45"/>
        <v>0</v>
      </c>
      <c r="Q205" s="9">
        <v>-12853760</v>
      </c>
      <c r="R205" s="9">
        <v>170013105</v>
      </c>
      <c r="S205" s="9">
        <v>44721943</v>
      </c>
      <c r="T205" s="9">
        <f t="shared" si="46"/>
        <v>30035575</v>
      </c>
      <c r="U205" s="9">
        <v>14686368</v>
      </c>
      <c r="V205" s="9">
        <f t="shared" si="47"/>
        <v>214735048</v>
      </c>
      <c r="W205" s="9">
        <f t="shared" si="48"/>
        <v>201881288</v>
      </c>
      <c r="X205" s="13">
        <f t="shared" si="49"/>
        <v>5097567.90504451</v>
      </c>
      <c r="Y205" s="13">
        <f t="shared" si="50"/>
        <v>4748930.0890207719</v>
      </c>
      <c r="Z205" s="8">
        <v>12.2</v>
      </c>
      <c r="AA205" s="16">
        <f t="shared" si="51"/>
        <v>3.4528688524590168</v>
      </c>
      <c r="AB205" s="8">
        <v>4.8</v>
      </c>
      <c r="AC205" s="8">
        <v>2.8</v>
      </c>
      <c r="AD205" s="8">
        <v>4</v>
      </c>
      <c r="AE205" s="8">
        <v>0.6</v>
      </c>
      <c r="AF205" s="20">
        <f t="shared" si="52"/>
        <v>4.5999999999999996</v>
      </c>
      <c r="AG205" s="18">
        <f t="shared" si="53"/>
        <v>0.39344262295081966</v>
      </c>
      <c r="AH205" s="18">
        <f t="shared" si="54"/>
        <v>0.22950819672131148</v>
      </c>
      <c r="AI205" s="18">
        <f t="shared" si="55"/>
        <v>0.37704918032786883</v>
      </c>
    </row>
    <row r="206" spans="1:35" x14ac:dyDescent="0.35">
      <c r="A206" s="5">
        <v>2024</v>
      </c>
      <c r="B206" s="5" t="s">
        <v>291</v>
      </c>
      <c r="C206" t="s">
        <v>292</v>
      </c>
      <c r="D206" t="s">
        <v>318</v>
      </c>
      <c r="E206" s="2">
        <f t="shared" si="42"/>
        <v>44</v>
      </c>
      <c r="F206" s="2" t="s">
        <v>329</v>
      </c>
      <c r="G206" s="6"/>
      <c r="H206" s="7">
        <v>1</v>
      </c>
      <c r="I206" s="6"/>
      <c r="J206" s="7">
        <v>6</v>
      </c>
      <c r="K206" s="7">
        <v>36</v>
      </c>
      <c r="L206" s="7">
        <v>1</v>
      </c>
      <c r="M206" s="8">
        <v>43</v>
      </c>
      <c r="N206" s="11">
        <f t="shared" si="43"/>
        <v>0.15909090909090909</v>
      </c>
      <c r="O206" s="11">
        <f t="shared" si="44"/>
        <v>0.81818181818181823</v>
      </c>
      <c r="P206" s="11">
        <f t="shared" si="45"/>
        <v>2.2727272727272728E-2</v>
      </c>
      <c r="Q206" s="9">
        <v>-12512629</v>
      </c>
      <c r="R206" s="9">
        <v>163834559</v>
      </c>
      <c r="S206" s="9">
        <v>80709801</v>
      </c>
      <c r="T206" s="9">
        <f t="shared" si="46"/>
        <v>31741169</v>
      </c>
      <c r="U206" s="9">
        <v>48968632</v>
      </c>
      <c r="V206" s="9">
        <f t="shared" si="47"/>
        <v>244544360</v>
      </c>
      <c r="W206" s="9">
        <f t="shared" si="48"/>
        <v>232031731</v>
      </c>
      <c r="X206" s="13">
        <f t="shared" si="49"/>
        <v>5687078.1395348841</v>
      </c>
      <c r="Y206" s="13">
        <f t="shared" si="50"/>
        <v>4548272.7441860465</v>
      </c>
      <c r="Z206" s="8">
        <v>16.989999999999998</v>
      </c>
      <c r="AA206" s="16">
        <f t="shared" si="51"/>
        <v>2.5309005297233669</v>
      </c>
      <c r="AB206" s="8">
        <v>2.4</v>
      </c>
      <c r="AC206" s="8">
        <v>3.6</v>
      </c>
      <c r="AD206" s="8">
        <v>9.44</v>
      </c>
      <c r="AE206" s="8">
        <v>1.55</v>
      </c>
      <c r="AF206" s="20">
        <f t="shared" si="52"/>
        <v>10.99</v>
      </c>
      <c r="AG206" s="18">
        <f t="shared" si="53"/>
        <v>0.1412595644496763</v>
      </c>
      <c r="AH206" s="18">
        <f t="shared" si="54"/>
        <v>0.21188934667451445</v>
      </c>
      <c r="AI206" s="18">
        <f t="shared" si="55"/>
        <v>0.64685108887580933</v>
      </c>
    </row>
    <row r="207" spans="1:35" x14ac:dyDescent="0.35">
      <c r="A207" s="5">
        <v>2024</v>
      </c>
      <c r="B207" s="5" t="s">
        <v>291</v>
      </c>
      <c r="C207" t="s">
        <v>292</v>
      </c>
      <c r="D207" t="s">
        <v>293</v>
      </c>
      <c r="E207" s="2">
        <f t="shared" si="42"/>
        <v>25</v>
      </c>
      <c r="F207" s="2" t="s">
        <v>328</v>
      </c>
      <c r="G207" s="7">
        <v>1</v>
      </c>
      <c r="H207" s="7">
        <v>1</v>
      </c>
      <c r="I207" s="6"/>
      <c r="J207" s="7">
        <v>1</v>
      </c>
      <c r="K207" s="7">
        <v>22</v>
      </c>
      <c r="L207" s="6"/>
      <c r="M207" s="8">
        <v>24</v>
      </c>
      <c r="N207" s="11">
        <f t="shared" si="43"/>
        <v>0.12</v>
      </c>
      <c r="O207" s="11">
        <f t="shared" si="44"/>
        <v>0.88</v>
      </c>
      <c r="P207" s="11">
        <f t="shared" si="45"/>
        <v>0</v>
      </c>
      <c r="Q207" s="9">
        <v>-7724121</v>
      </c>
      <c r="R207" s="9">
        <v>107790060</v>
      </c>
      <c r="S207" s="9">
        <v>25716503</v>
      </c>
      <c r="T207" s="9">
        <f t="shared" si="46"/>
        <v>16418375</v>
      </c>
      <c r="U207" s="9">
        <v>9298128</v>
      </c>
      <c r="V207" s="9">
        <f t="shared" si="47"/>
        <v>133506563</v>
      </c>
      <c r="W207" s="9">
        <f t="shared" si="48"/>
        <v>125782442</v>
      </c>
      <c r="X207" s="13">
        <f t="shared" si="49"/>
        <v>5562773.458333333</v>
      </c>
      <c r="Y207" s="13">
        <f t="shared" si="50"/>
        <v>5175351.458333333</v>
      </c>
      <c r="Z207" s="8">
        <v>9.7100000000000009</v>
      </c>
      <c r="AA207" s="16">
        <f t="shared" si="51"/>
        <v>2.4716786817713694</v>
      </c>
      <c r="AB207" s="8">
        <v>0</v>
      </c>
      <c r="AC207" s="8">
        <v>4.3499999999999996</v>
      </c>
      <c r="AD207" s="8">
        <v>5.36</v>
      </c>
      <c r="AE207" s="8">
        <v>0</v>
      </c>
      <c r="AF207" s="20">
        <f t="shared" si="52"/>
        <v>5.36</v>
      </c>
      <c r="AG207" s="18">
        <f t="shared" si="53"/>
        <v>0</v>
      </c>
      <c r="AH207" s="18">
        <f t="shared" si="54"/>
        <v>0.4479917610710607</v>
      </c>
      <c r="AI207" s="18">
        <f t="shared" si="55"/>
        <v>0.55200823892893924</v>
      </c>
    </row>
    <row r="208" spans="1:35" x14ac:dyDescent="0.35">
      <c r="A208" s="5">
        <v>2024</v>
      </c>
      <c r="B208" s="5" t="s">
        <v>294</v>
      </c>
      <c r="C208" t="s">
        <v>295</v>
      </c>
      <c r="D208" t="s">
        <v>296</v>
      </c>
      <c r="E208" s="2">
        <f t="shared" si="42"/>
        <v>33</v>
      </c>
      <c r="F208" s="2" t="s">
        <v>328</v>
      </c>
      <c r="G208" s="6"/>
      <c r="H208" s="7">
        <v>1</v>
      </c>
      <c r="I208" s="7">
        <v>7</v>
      </c>
      <c r="J208" s="7">
        <v>2</v>
      </c>
      <c r="K208" s="7">
        <v>23</v>
      </c>
      <c r="L208" s="6"/>
      <c r="M208" s="8">
        <v>30.625</v>
      </c>
      <c r="N208" s="11">
        <f t="shared" si="43"/>
        <v>0.30303030303030304</v>
      </c>
      <c r="O208" s="11">
        <f t="shared" si="44"/>
        <v>0.69696969696969702</v>
      </c>
      <c r="P208" s="11">
        <f t="shared" si="45"/>
        <v>0</v>
      </c>
      <c r="Q208" s="9">
        <v>-23802180</v>
      </c>
      <c r="R208" s="9">
        <v>163291597</v>
      </c>
      <c r="S208" s="9">
        <v>55530109</v>
      </c>
      <c r="T208" s="9">
        <f t="shared" si="46"/>
        <v>23912917</v>
      </c>
      <c r="U208" s="9">
        <v>31617192</v>
      </c>
      <c r="V208" s="9">
        <f t="shared" si="47"/>
        <v>218821706</v>
      </c>
      <c r="W208" s="9">
        <f t="shared" si="48"/>
        <v>195019526</v>
      </c>
      <c r="X208" s="13">
        <f t="shared" si="49"/>
        <v>7145198.5632653059</v>
      </c>
      <c r="Y208" s="13">
        <f t="shared" si="50"/>
        <v>6112800.4571428569</v>
      </c>
      <c r="Z208" s="8">
        <v>16.899999999999999</v>
      </c>
      <c r="AA208" s="16">
        <f t="shared" si="51"/>
        <v>1.8121301775147931</v>
      </c>
      <c r="AB208" s="8">
        <v>6.55</v>
      </c>
      <c r="AC208" s="8">
        <v>1</v>
      </c>
      <c r="AD208" s="8">
        <v>8.35</v>
      </c>
      <c r="AE208" s="8">
        <v>1</v>
      </c>
      <c r="AF208" s="20">
        <f t="shared" si="52"/>
        <v>9.35</v>
      </c>
      <c r="AG208" s="18">
        <f t="shared" si="53"/>
        <v>0.38757396449704146</v>
      </c>
      <c r="AH208" s="18">
        <f t="shared" si="54"/>
        <v>5.9171597633136098E-2</v>
      </c>
      <c r="AI208" s="18">
        <f t="shared" si="55"/>
        <v>0.55325443786982254</v>
      </c>
    </row>
    <row r="209" spans="2:35" x14ac:dyDescent="0.35">
      <c r="B209"/>
      <c r="N209" s="11"/>
      <c r="O209" s="11"/>
      <c r="P209" s="11"/>
      <c r="X209" s="13"/>
      <c r="Y209" s="13"/>
      <c r="Z209" s="8"/>
      <c r="AA209" s="16"/>
      <c r="AB209" s="8"/>
      <c r="AC209" s="8"/>
      <c r="AD209" s="8"/>
      <c r="AE209" s="8"/>
      <c r="AF209" s="20"/>
      <c r="AG209" s="18"/>
      <c r="AH209" s="18"/>
      <c r="AI209" s="18"/>
    </row>
    <row r="210" spans="2:35" x14ac:dyDescent="0.35">
      <c r="E210" s="10">
        <f>SUM(E2:E208)</f>
        <v>16418</v>
      </c>
      <c r="F210" s="10"/>
      <c r="G210" s="10">
        <f t="shared" ref="G210:M210" si="56">SUM(G2:G208)</f>
        <v>80</v>
      </c>
      <c r="H210" s="10">
        <f t="shared" si="56"/>
        <v>108</v>
      </c>
      <c r="I210" s="10">
        <f t="shared" si="56"/>
        <v>1150</v>
      </c>
      <c r="J210" s="10">
        <f t="shared" si="56"/>
        <v>1774</v>
      </c>
      <c r="K210" s="10">
        <f t="shared" si="56"/>
        <v>10412</v>
      </c>
      <c r="L210" s="10">
        <f t="shared" si="56"/>
        <v>2894</v>
      </c>
      <c r="M210" s="10">
        <f t="shared" si="56"/>
        <v>16190</v>
      </c>
      <c r="N210" s="12">
        <f t="shared" ref="N210" si="57">(G210+H210+I210+J210)/E210</f>
        <v>0.18954805701059813</v>
      </c>
      <c r="O210" s="12">
        <f t="shared" ref="O210" si="58">K210/E210</f>
        <v>0.63418199537093434</v>
      </c>
      <c r="P210" s="12">
        <f t="shared" ref="P210" si="59">L210/E210</f>
        <v>0.17626994761846754</v>
      </c>
      <c r="Q210" s="10">
        <f t="shared" ref="Q210:W210" si="60">SUM(Q2:Q208)</f>
        <v>-6485654002</v>
      </c>
      <c r="R210" s="10">
        <f t="shared" si="60"/>
        <v>56237310132</v>
      </c>
      <c r="S210" s="10">
        <f t="shared" si="60"/>
        <v>15400786064</v>
      </c>
      <c r="T210" s="10">
        <f t="shared" si="60"/>
        <v>8176019773</v>
      </c>
      <c r="U210" s="10">
        <f t="shared" si="60"/>
        <v>7224766291</v>
      </c>
      <c r="V210" s="10">
        <f t="shared" si="60"/>
        <v>71638096196</v>
      </c>
      <c r="W210" s="10">
        <f t="shared" si="60"/>
        <v>65152442194</v>
      </c>
      <c r="X210" s="14">
        <f t="shared" ref="X210" si="61">V210/M210</f>
        <v>4424836.0837554047</v>
      </c>
      <c r="Y210" s="14">
        <f t="shared" ref="Y210" si="62">(V210-U210)/M210</f>
        <v>3978587.3937615813</v>
      </c>
      <c r="Z210" s="17">
        <f t="shared" ref="Z210:AF210" si="63">SUM(Z2:Z208)</f>
        <v>5201.3600000000033</v>
      </c>
      <c r="AA210" s="16">
        <f t="shared" si="51"/>
        <v>3.1126474614331618</v>
      </c>
      <c r="AB210" s="17">
        <f t="shared" si="63"/>
        <v>1224.0500000000002</v>
      </c>
      <c r="AC210" s="17">
        <f t="shared" si="63"/>
        <v>1020.7399999999998</v>
      </c>
      <c r="AD210" s="17">
        <f t="shared" si="63"/>
        <v>2717.43</v>
      </c>
      <c r="AE210" s="17">
        <f t="shared" si="63"/>
        <v>239.13999999999993</v>
      </c>
      <c r="AF210" s="21">
        <f t="shared" si="63"/>
        <v>2956.5699999999988</v>
      </c>
      <c r="AG210" s="19">
        <f t="shared" si="53"/>
        <v>0.23533268222157269</v>
      </c>
      <c r="AH210" s="19">
        <f t="shared" si="54"/>
        <v>0.19624482827568157</v>
      </c>
      <c r="AI210" s="19">
        <f t="shared" si="55"/>
        <v>0.56842248950274488</v>
      </c>
    </row>
  </sheetData>
  <autoFilter ref="A1:Y208" xr:uid="{999FFFC0-B73C-43D2-81FD-7BA908017114}"/>
  <sortState xmlns:xlrd2="http://schemas.microsoft.com/office/spreadsheetml/2017/richdata2" ref="A2:Y208">
    <sortCondition ref="C2:C208"/>
    <sortCondition ref="D2:D208"/>
  </sortState>
  <pageMargins left="0.7" right="0.7" top="0.75" bottom="0.75" header="0.3" footer="0.3"/>
  <ignoredErrors>
    <ignoredError sqref="AA2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Grunnur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Jóhannes Á. Jóhannesson</dc:creator>
  <cp:lastModifiedBy>Jóhannes Á. Jóhannesson</cp:lastModifiedBy>
  <dcterms:created xsi:type="dcterms:W3CDTF">2026-05-11T11:39:21Z</dcterms:created>
  <dcterms:modified xsi:type="dcterms:W3CDTF">2026-08-12T10:29:19Z</dcterms:modified>
</cp:coreProperties>
</file>